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210" windowWidth="14880" windowHeight="7800" activeTab="5"/>
  </bookViews>
  <sheets>
    <sheet name="d" sheetId="1" r:id="rId1"/>
    <sheet name="p1" sheetId="2" r:id="rId2"/>
    <sheet name="p2" sheetId="3" r:id="rId3"/>
    <sheet name="p3" sheetId="4" r:id="rId4"/>
    <sheet name="p4" sheetId="6" r:id="rId5"/>
    <sheet name="p5" sheetId="7" r:id="rId6"/>
  </sheets>
  <definedNames>
    <definedName name="nt">d!$A$4:$D$165</definedName>
    <definedName name="pn">d!$AF$4:$AH$14</definedName>
    <definedName name="po">d!$AM$16:$AN$21</definedName>
    <definedName name="pp">d!$AM$23:$AN$28</definedName>
    <definedName name="_xlnm.Print_Area" localSheetId="1">'p1'!$B$2:$L$110</definedName>
    <definedName name="_xlnm.Print_Area" localSheetId="2">'p2'!$B$2:$L$110</definedName>
    <definedName name="_xlnm.Print_Area" localSheetId="3">'p3'!$B$2:$L$110</definedName>
    <definedName name="_xlnm.Print_Area" localSheetId="4">'p4'!$B$2:$L$110</definedName>
    <definedName name="_xlnm.Print_Area" localSheetId="5">'p5'!$B$2:$L$110</definedName>
    <definedName name="pt">d!$V$4:$AD$36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AI28" i="1"/>
  <c r="AI27"/>
  <c r="AI26"/>
  <c r="AI25"/>
  <c r="AI24"/>
  <c r="AI23"/>
  <c r="AJ23" s="1"/>
  <c r="AK23" s="1"/>
  <c r="AI21"/>
  <c r="AI20"/>
  <c r="AI19"/>
  <c r="AI18"/>
  <c r="AI17"/>
  <c r="AI16"/>
  <c r="AJ16" s="1"/>
  <c r="AK16" s="1"/>
  <c r="AG4"/>
  <c r="AG5"/>
  <c r="AG6"/>
  <c r="AG7"/>
  <c r="AG8"/>
  <c r="AG9"/>
  <c r="AG10"/>
  <c r="AG11"/>
  <c r="AG12"/>
  <c r="AG13"/>
  <c r="AG14"/>
  <c r="AH14" s="1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F4" s="1"/>
  <c r="I4" s="1"/>
  <c r="L4" s="1"/>
  <c r="AD4" s="1"/>
  <c r="AJ24" l="1"/>
  <c r="AK24" s="1"/>
  <c r="AJ25"/>
  <c r="AK25" s="1"/>
  <c r="AJ26"/>
  <c r="AJ27"/>
  <c r="AJ28"/>
  <c r="AJ17"/>
  <c r="AK17" s="1"/>
  <c r="AJ18"/>
  <c r="AK18" s="1"/>
  <c r="AJ19"/>
  <c r="AK19" s="1"/>
  <c r="AJ20"/>
  <c r="AK20" s="1"/>
  <c r="AJ21"/>
  <c r="AK21" s="1"/>
  <c r="AH13"/>
  <c r="AH11"/>
  <c r="AH10"/>
  <c r="AH9"/>
  <c r="AH8"/>
  <c r="AH7"/>
  <c r="AH6"/>
  <c r="AH5"/>
  <c r="AH4"/>
  <c r="AH12"/>
  <c r="G4"/>
  <c r="J4" s="1"/>
  <c r="H4"/>
  <c r="K4" s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AN16" l="1"/>
  <c r="AN23"/>
  <c r="AN17"/>
  <c r="AN24"/>
  <c r="AN18"/>
  <c r="AN25"/>
  <c r="AN19"/>
  <c r="AN20"/>
  <c r="AN21"/>
  <c r="AK28"/>
  <c r="AN28" s="1"/>
  <c r="AK27"/>
  <c r="AN27" s="1"/>
  <c r="AK26"/>
  <c r="AN26" s="1"/>
  <c r="A59" i="4"/>
  <c r="A5"/>
  <c r="A67"/>
  <c r="A13"/>
  <c r="A76"/>
  <c r="A22"/>
  <c r="A85"/>
  <c r="A31"/>
  <c r="A94"/>
  <c r="A40"/>
  <c r="A103"/>
  <c r="A49"/>
  <c r="A59" i="3"/>
  <c r="A5"/>
  <c r="A67"/>
  <c r="A13"/>
  <c r="A76"/>
  <c r="A22"/>
  <c r="A85"/>
  <c r="A31"/>
  <c r="A94"/>
  <c r="A40"/>
  <c r="A103"/>
  <c r="A49"/>
  <c r="A5" i="2"/>
  <c r="A59"/>
  <c r="A13"/>
  <c r="A67"/>
  <c r="A22"/>
  <c r="A76"/>
  <c r="A31"/>
  <c r="A85"/>
  <c r="A40"/>
  <c r="A94"/>
  <c r="A49"/>
  <c r="A103"/>
  <c r="AC4" i="1"/>
  <c r="X4"/>
  <c r="AA4"/>
  <c r="W4"/>
  <c r="Z4"/>
  <c r="I36"/>
  <c r="L36" s="1"/>
  <c r="AD36" s="1"/>
  <c r="H36"/>
  <c r="K36" s="1"/>
  <c r="Z36" s="1"/>
  <c r="G36"/>
  <c r="J36" s="1"/>
  <c r="I35"/>
  <c r="L35" s="1"/>
  <c r="AD35" s="1"/>
  <c r="H35"/>
  <c r="K35" s="1"/>
  <c r="Z35" s="1"/>
  <c r="G35"/>
  <c r="J35" s="1"/>
  <c r="I34"/>
  <c r="L34" s="1"/>
  <c r="AD34" s="1"/>
  <c r="H34"/>
  <c r="K34" s="1"/>
  <c r="Z34" s="1"/>
  <c r="G34"/>
  <c r="J34" s="1"/>
  <c r="I33"/>
  <c r="L33" s="1"/>
  <c r="AD33" s="1"/>
  <c r="H33"/>
  <c r="K33" s="1"/>
  <c r="Z33" s="1"/>
  <c r="G33"/>
  <c r="J33" s="1"/>
  <c r="I32"/>
  <c r="L32" s="1"/>
  <c r="AD32" s="1"/>
  <c r="H32"/>
  <c r="K32" s="1"/>
  <c r="Z32" s="1"/>
  <c r="G32"/>
  <c r="J32" s="1"/>
  <c r="I31"/>
  <c r="L31" s="1"/>
  <c r="AD31" s="1"/>
  <c r="H31"/>
  <c r="K31" s="1"/>
  <c r="Z31" s="1"/>
  <c r="G31"/>
  <c r="J31" s="1"/>
  <c r="I30"/>
  <c r="L30" s="1"/>
  <c r="AD30" s="1"/>
  <c r="H30"/>
  <c r="K30" s="1"/>
  <c r="Z30" s="1"/>
  <c r="G30"/>
  <c r="J30" s="1"/>
  <c r="I29"/>
  <c r="L29" s="1"/>
  <c r="AD29" s="1"/>
  <c r="H29"/>
  <c r="K29" s="1"/>
  <c r="Z29" s="1"/>
  <c r="G29"/>
  <c r="J29" s="1"/>
  <c r="I28"/>
  <c r="L28" s="1"/>
  <c r="AD28" s="1"/>
  <c r="H28"/>
  <c r="K28" s="1"/>
  <c r="Z28" s="1"/>
  <c r="G28"/>
  <c r="J28" s="1"/>
  <c r="I27"/>
  <c r="L27" s="1"/>
  <c r="AD27" s="1"/>
  <c r="H27"/>
  <c r="K27" s="1"/>
  <c r="Z27" s="1"/>
  <c r="G27"/>
  <c r="J27" s="1"/>
  <c r="I26"/>
  <c r="L26" s="1"/>
  <c r="AD26" s="1"/>
  <c r="H26"/>
  <c r="K26" s="1"/>
  <c r="Z26" s="1"/>
  <c r="G26"/>
  <c r="J26" s="1"/>
  <c r="I25"/>
  <c r="L25" s="1"/>
  <c r="AD25" s="1"/>
  <c r="H25"/>
  <c r="K25" s="1"/>
  <c r="G25"/>
  <c r="J25" s="1"/>
  <c r="AC25" s="1"/>
  <c r="I24"/>
  <c r="L24" s="1"/>
  <c r="AD24" s="1"/>
  <c r="H24"/>
  <c r="K24" s="1"/>
  <c r="G24"/>
  <c r="J24" s="1"/>
  <c r="AC24" s="1"/>
  <c r="I23"/>
  <c r="L23" s="1"/>
  <c r="AD23" s="1"/>
  <c r="H23"/>
  <c r="K23" s="1"/>
  <c r="G23"/>
  <c r="J23" s="1"/>
  <c r="AC23" s="1"/>
  <c r="I22"/>
  <c r="L22" s="1"/>
  <c r="AD22" s="1"/>
  <c r="H22"/>
  <c r="K22" s="1"/>
  <c r="G22"/>
  <c r="J22" s="1"/>
  <c r="AC22" s="1"/>
  <c r="I21"/>
  <c r="L21" s="1"/>
  <c r="AD21" s="1"/>
  <c r="H21"/>
  <c r="K21" s="1"/>
  <c r="G21"/>
  <c r="J21" s="1"/>
  <c r="AC21" s="1"/>
  <c r="I20"/>
  <c r="L20" s="1"/>
  <c r="AD20" s="1"/>
  <c r="H20"/>
  <c r="K20" s="1"/>
  <c r="G20"/>
  <c r="J20" s="1"/>
  <c r="AC20" s="1"/>
  <c r="I19"/>
  <c r="L19" s="1"/>
  <c r="AD19" s="1"/>
  <c r="H19"/>
  <c r="K19" s="1"/>
  <c r="G19"/>
  <c r="J19" s="1"/>
  <c r="AC19" s="1"/>
  <c r="I18"/>
  <c r="L18" s="1"/>
  <c r="AD18" s="1"/>
  <c r="H18"/>
  <c r="K18" s="1"/>
  <c r="G18"/>
  <c r="J18" s="1"/>
  <c r="AC18" s="1"/>
  <c r="I17"/>
  <c r="L17" s="1"/>
  <c r="AD17" s="1"/>
  <c r="H17"/>
  <c r="K17" s="1"/>
  <c r="G17"/>
  <c r="J17" s="1"/>
  <c r="AC17" s="1"/>
  <c r="I16"/>
  <c r="L16" s="1"/>
  <c r="AD16" s="1"/>
  <c r="H16"/>
  <c r="K16" s="1"/>
  <c r="G16"/>
  <c r="J16" s="1"/>
  <c r="AC16" s="1"/>
  <c r="I15"/>
  <c r="L15" s="1"/>
  <c r="AD15" s="1"/>
  <c r="G15"/>
  <c r="J15" s="1"/>
  <c r="H15"/>
  <c r="K15" s="1"/>
  <c r="I14"/>
  <c r="L14" s="1"/>
  <c r="AD14" s="1"/>
  <c r="H14"/>
  <c r="K14" s="1"/>
  <c r="G14"/>
  <c r="J14" s="1"/>
  <c r="AC14" s="1"/>
  <c r="I13"/>
  <c r="L13" s="1"/>
  <c r="AD13" s="1"/>
  <c r="H13"/>
  <c r="K13" s="1"/>
  <c r="G13"/>
  <c r="J13" s="1"/>
  <c r="AC13" s="1"/>
  <c r="I12"/>
  <c r="L12" s="1"/>
  <c r="AD12" s="1"/>
  <c r="H12"/>
  <c r="K12" s="1"/>
  <c r="G12"/>
  <c r="J12" s="1"/>
  <c r="AC12" s="1"/>
  <c r="I11"/>
  <c r="L11" s="1"/>
  <c r="AD11" s="1"/>
  <c r="H11"/>
  <c r="K11" s="1"/>
  <c r="G11"/>
  <c r="J11" s="1"/>
  <c r="AC11" s="1"/>
  <c r="I10"/>
  <c r="L10" s="1"/>
  <c r="AD10" s="1"/>
  <c r="H10"/>
  <c r="K10" s="1"/>
  <c r="G10"/>
  <c r="J10" s="1"/>
  <c r="AC10" s="1"/>
  <c r="I9"/>
  <c r="L9" s="1"/>
  <c r="AD9" s="1"/>
  <c r="H9"/>
  <c r="K9" s="1"/>
  <c r="G9"/>
  <c r="J9" s="1"/>
  <c r="AC9" s="1"/>
  <c r="I8"/>
  <c r="L8" s="1"/>
  <c r="AD8" s="1"/>
  <c r="H8"/>
  <c r="K8" s="1"/>
  <c r="G8"/>
  <c r="J8" s="1"/>
  <c r="AC8" s="1"/>
  <c r="I7"/>
  <c r="L7" s="1"/>
  <c r="AD7" s="1"/>
  <c r="H7"/>
  <c r="K7" s="1"/>
  <c r="G7"/>
  <c r="J7" s="1"/>
  <c r="AC7" s="1"/>
  <c r="I6"/>
  <c r="L6" s="1"/>
  <c r="AD6" s="1"/>
  <c r="H6"/>
  <c r="K6" s="1"/>
  <c r="G6"/>
  <c r="J6" s="1"/>
  <c r="AC6" s="1"/>
  <c r="I5"/>
  <c r="L5" s="1"/>
  <c r="AD5" s="1"/>
  <c r="H5"/>
  <c r="K5" s="1"/>
  <c r="G5"/>
  <c r="J5" s="1"/>
  <c r="AC5" s="1"/>
  <c r="A31" i="7" l="1"/>
  <c r="A85"/>
  <c r="A40"/>
  <c r="A94"/>
  <c r="A49"/>
  <c r="A103"/>
  <c r="A22"/>
  <c r="A76"/>
  <c r="A13"/>
  <c r="A67"/>
  <c r="A5"/>
  <c r="A59"/>
  <c r="J108"/>
  <c r="J99"/>
  <c r="J90"/>
  <c r="J81"/>
  <c r="J72"/>
  <c r="J64"/>
  <c r="A103" i="6"/>
  <c r="A49"/>
  <c r="A94"/>
  <c r="A40"/>
  <c r="A85"/>
  <c r="A31"/>
  <c r="A76"/>
  <c r="A22"/>
  <c r="A67"/>
  <c r="A13"/>
  <c r="A59"/>
  <c r="A5"/>
  <c r="J108" i="4"/>
  <c r="C106"/>
  <c r="J99"/>
  <c r="C97"/>
  <c r="J90"/>
  <c r="C88"/>
  <c r="J81"/>
  <c r="C79"/>
  <c r="J72"/>
  <c r="C70"/>
  <c r="J64"/>
  <c r="C62"/>
  <c r="J108" i="3"/>
  <c r="C106"/>
  <c r="J99"/>
  <c r="C97"/>
  <c r="J90"/>
  <c r="C88"/>
  <c r="J81"/>
  <c r="C79"/>
  <c r="J72"/>
  <c r="C70"/>
  <c r="J64"/>
  <c r="C62"/>
  <c r="J108" i="2"/>
  <c r="G106"/>
  <c r="D106"/>
  <c r="J99"/>
  <c r="G97"/>
  <c r="D97"/>
  <c r="J90"/>
  <c r="G88"/>
  <c r="D88"/>
  <c r="J81"/>
  <c r="G79"/>
  <c r="D79"/>
  <c r="J72"/>
  <c r="G70"/>
  <c r="D70"/>
  <c r="J64"/>
  <c r="G62"/>
  <c r="D62"/>
  <c r="AB26" i="1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G79" i="4" s="1"/>
  <c r="AC15" i="1"/>
  <c r="G88" i="3" s="1"/>
  <c r="W5" i="1"/>
  <c r="Z5"/>
  <c r="X5"/>
  <c r="AA5"/>
  <c r="W6"/>
  <c r="Z6"/>
  <c r="X6"/>
  <c r="AA6"/>
  <c r="W7"/>
  <c r="Z7"/>
  <c r="X7"/>
  <c r="AA7"/>
  <c r="W8"/>
  <c r="Z8"/>
  <c r="X8"/>
  <c r="AA8"/>
  <c r="W9"/>
  <c r="Z9"/>
  <c r="X9"/>
  <c r="AA9"/>
  <c r="W10"/>
  <c r="Z10"/>
  <c r="X10"/>
  <c r="AA10"/>
  <c r="W11"/>
  <c r="Z11"/>
  <c r="X11"/>
  <c r="AA11"/>
  <c r="W12"/>
  <c r="Z12"/>
  <c r="X12"/>
  <c r="AA12"/>
  <c r="W13"/>
  <c r="Z13"/>
  <c r="X13"/>
  <c r="AA13"/>
  <c r="W14"/>
  <c r="D22" i="2" s="1"/>
  <c r="Z14" i="1"/>
  <c r="C88" i="7" s="1"/>
  <c r="X14" i="1"/>
  <c r="D23" i="2" s="1"/>
  <c r="AA14" i="1"/>
  <c r="X15"/>
  <c r="AA15"/>
  <c r="W15"/>
  <c r="AB15"/>
  <c r="W16"/>
  <c r="AB16"/>
  <c r="X16"/>
  <c r="AA16"/>
  <c r="W17"/>
  <c r="AB17"/>
  <c r="X17"/>
  <c r="AA17"/>
  <c r="W18"/>
  <c r="AB18"/>
  <c r="D62" i="4" s="1"/>
  <c r="X18" i="1"/>
  <c r="AA18"/>
  <c r="D65" i="4" s="1"/>
  <c r="W19" i="1"/>
  <c r="AB19"/>
  <c r="X19"/>
  <c r="AA19"/>
  <c r="W20"/>
  <c r="AB20"/>
  <c r="X20"/>
  <c r="AA20"/>
  <c r="W21"/>
  <c r="AB21"/>
  <c r="X21"/>
  <c r="AA21"/>
  <c r="W22"/>
  <c r="AB22"/>
  <c r="X22"/>
  <c r="AA22"/>
  <c r="W23"/>
  <c r="AB23"/>
  <c r="X23"/>
  <c r="AA23"/>
  <c r="W24"/>
  <c r="AB24"/>
  <c r="D70" i="4" s="1"/>
  <c r="X24" i="1"/>
  <c r="AA24"/>
  <c r="D73" i="4" s="1"/>
  <c r="W25" i="1"/>
  <c r="AB25"/>
  <c r="D88" i="4" s="1"/>
  <c r="X25" i="1"/>
  <c r="AA25"/>
  <c r="D91" i="4" s="1"/>
  <c r="W26" i="1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D6" i="7" l="1"/>
  <c r="D5"/>
  <c r="G62"/>
  <c r="C79"/>
  <c r="D100"/>
  <c r="D97"/>
  <c r="D23"/>
  <c r="D22"/>
  <c r="G79"/>
  <c r="G97"/>
  <c r="C97"/>
  <c r="C106"/>
  <c r="D14"/>
  <c r="D13"/>
  <c r="D91"/>
  <c r="D88"/>
  <c r="D82"/>
  <c r="C62"/>
  <c r="D79"/>
  <c r="D32"/>
  <c r="D31"/>
  <c r="D95"/>
  <c r="D94"/>
  <c r="D41"/>
  <c r="D40"/>
  <c r="D65"/>
  <c r="D62"/>
  <c r="C70"/>
  <c r="G88"/>
  <c r="D109"/>
  <c r="D104"/>
  <c r="D103"/>
  <c r="D50"/>
  <c r="D49"/>
  <c r="D70"/>
  <c r="D67"/>
  <c r="D73"/>
  <c r="D68"/>
  <c r="G106"/>
  <c r="D106"/>
  <c r="D59"/>
  <c r="D60"/>
  <c r="G70"/>
  <c r="D76"/>
  <c r="D77"/>
  <c r="D85"/>
  <c r="D86"/>
  <c r="D6" i="6"/>
  <c r="D5"/>
  <c r="D65"/>
  <c r="J64"/>
  <c r="G62"/>
  <c r="D62"/>
  <c r="C62"/>
  <c r="D60"/>
  <c r="D59"/>
  <c r="D14"/>
  <c r="D13"/>
  <c r="D73"/>
  <c r="J72"/>
  <c r="G70"/>
  <c r="D70"/>
  <c r="C70"/>
  <c r="D68"/>
  <c r="D67"/>
  <c r="D23"/>
  <c r="D22"/>
  <c r="D82"/>
  <c r="J81"/>
  <c r="G79"/>
  <c r="D79"/>
  <c r="C79"/>
  <c r="D77"/>
  <c r="D76"/>
  <c r="D32"/>
  <c r="D31"/>
  <c r="D91"/>
  <c r="J90"/>
  <c r="G88"/>
  <c r="D88"/>
  <c r="C88"/>
  <c r="D86"/>
  <c r="D85"/>
  <c r="D41"/>
  <c r="D40"/>
  <c r="D100"/>
  <c r="J99"/>
  <c r="G97"/>
  <c r="D97"/>
  <c r="C97"/>
  <c r="D95"/>
  <c r="D94"/>
  <c r="D50"/>
  <c r="D49"/>
  <c r="D109"/>
  <c r="J108"/>
  <c r="G106"/>
  <c r="D106"/>
  <c r="C106"/>
  <c r="D104"/>
  <c r="D103"/>
  <c r="G79" i="3"/>
  <c r="G106"/>
  <c r="G70" i="4"/>
  <c r="D5" i="2"/>
  <c r="G106" i="4"/>
  <c r="G97" i="3"/>
  <c r="D100"/>
  <c r="D41"/>
  <c r="D97"/>
  <c r="D40"/>
  <c r="G97" i="4"/>
  <c r="G88"/>
  <c r="D32"/>
  <c r="D31"/>
  <c r="D14"/>
  <c r="D13"/>
  <c r="D6"/>
  <c r="D5"/>
  <c r="D82"/>
  <c r="D23"/>
  <c r="D79"/>
  <c r="D22"/>
  <c r="D109"/>
  <c r="D50"/>
  <c r="D106"/>
  <c r="D49"/>
  <c r="D100"/>
  <c r="D41"/>
  <c r="D97"/>
  <c r="D40"/>
  <c r="D82" i="2"/>
  <c r="D77"/>
  <c r="C79"/>
  <c r="D76"/>
  <c r="G62" i="3"/>
  <c r="G62" i="4"/>
  <c r="D73" i="2"/>
  <c r="D68"/>
  <c r="C70"/>
  <c r="D67"/>
  <c r="D59" i="4"/>
  <c r="D60"/>
  <c r="D67"/>
  <c r="D68"/>
  <c r="D76"/>
  <c r="D77"/>
  <c r="D85"/>
  <c r="D86"/>
  <c r="D94"/>
  <c r="D95"/>
  <c r="D103"/>
  <c r="D104"/>
  <c r="G70" i="3"/>
  <c r="D73"/>
  <c r="D14"/>
  <c r="D70"/>
  <c r="D13"/>
  <c r="D109"/>
  <c r="D50"/>
  <c r="D106"/>
  <c r="D49"/>
  <c r="D65"/>
  <c r="D6"/>
  <c r="D62"/>
  <c r="D5"/>
  <c r="D82"/>
  <c r="D23"/>
  <c r="D79"/>
  <c r="D22"/>
  <c r="D88"/>
  <c r="D31"/>
  <c r="D91"/>
  <c r="D32"/>
  <c r="D100" i="2"/>
  <c r="D95"/>
  <c r="C97"/>
  <c r="D94"/>
  <c r="D109"/>
  <c r="D104"/>
  <c r="C106"/>
  <c r="D103"/>
  <c r="D59" i="3"/>
  <c r="D60"/>
  <c r="D67"/>
  <c r="D68"/>
  <c r="D76"/>
  <c r="D77"/>
  <c r="D85"/>
  <c r="D86"/>
  <c r="D94"/>
  <c r="D95"/>
  <c r="D103"/>
  <c r="D104"/>
  <c r="D91" i="2"/>
  <c r="D86"/>
  <c r="C88"/>
  <c r="D85"/>
  <c r="D59"/>
  <c r="D60"/>
  <c r="C62"/>
  <c r="D65"/>
  <c r="D41"/>
  <c r="D40"/>
  <c r="D50"/>
  <c r="D49"/>
  <c r="D14"/>
  <c r="D32"/>
  <c r="D13"/>
  <c r="D31"/>
  <c r="D6"/>
</calcChain>
</file>

<file path=xl/sharedStrings.xml><?xml version="1.0" encoding="utf-8"?>
<sst xmlns="http://schemas.openxmlformats.org/spreadsheetml/2006/main" count="479" uniqueCount="127">
  <si>
    <t>いくつ分</t>
    <rPh sb="3" eb="4">
      <t>ブン</t>
    </rPh>
    <phoneticPr fontId="1"/>
  </si>
  <si>
    <t>全体の数</t>
    <rPh sb="0" eb="2">
      <t>ゼンタイ</t>
    </rPh>
    <rPh sb="3" eb="4">
      <t>スウ</t>
    </rPh>
    <phoneticPr fontId="1"/>
  </si>
  <si>
    <t>１あたり
の数</t>
    <rPh sb="6" eb="7">
      <t>スウ</t>
    </rPh>
    <phoneticPr fontId="1"/>
  </si>
  <si>
    <t>全部で</t>
    <rPh sb="0" eb="2">
      <t>ゼンブ</t>
    </rPh>
    <phoneticPr fontId="1"/>
  </si>
  <si>
    <t>個のアメがあります。</t>
    <rPh sb="0" eb="1">
      <t>コ</t>
    </rPh>
    <phoneticPr fontId="1"/>
  </si>
  <si>
    <t>袋に分けると、一袋にアメは何個はいりますか。</t>
    <rPh sb="0" eb="1">
      <t>フクロ</t>
    </rPh>
    <rPh sb="2" eb="3">
      <t>ワ</t>
    </rPh>
    <rPh sb="7" eb="9">
      <t>ヒトフクロ</t>
    </rPh>
    <rPh sb="13" eb="15">
      <t>ナンコ</t>
    </rPh>
    <phoneticPr fontId="1"/>
  </si>
  <si>
    <t>一日</t>
    <rPh sb="0" eb="2">
      <t>イチニチ</t>
    </rPh>
    <phoneticPr fontId="1"/>
  </si>
  <si>
    <t>ページずつ本を読みます。</t>
    <rPh sb="5" eb="6">
      <t>ホン</t>
    </rPh>
    <rPh sb="7" eb="8">
      <t>ヨ</t>
    </rPh>
    <phoneticPr fontId="1"/>
  </si>
  <si>
    <t>個のアメが入っています。</t>
    <rPh sb="0" eb="1">
      <t>コ</t>
    </rPh>
    <rPh sb="5" eb="6">
      <t>ハイ</t>
    </rPh>
    <phoneticPr fontId="1"/>
  </si>
  <si>
    <t>袋あると、アメは全部で何個ですか。</t>
    <rPh sb="0" eb="1">
      <t>フクロ</t>
    </rPh>
    <rPh sb="8" eb="10">
      <t>ゼンブ</t>
    </rPh>
    <rPh sb="11" eb="13">
      <t>ナンコ</t>
    </rPh>
    <phoneticPr fontId="1"/>
  </si>
  <si>
    <t>日で読み終わると、本は全部で何ページですか。</t>
    <rPh sb="0" eb="1">
      <t>ニチ</t>
    </rPh>
    <rPh sb="2" eb="3">
      <t>ヨ</t>
    </rPh>
    <rPh sb="4" eb="5">
      <t>オ</t>
    </rPh>
    <rPh sb="9" eb="10">
      <t>ホン</t>
    </rPh>
    <rPh sb="11" eb="13">
      <t>ゼンブ</t>
    </rPh>
    <rPh sb="14" eb="15">
      <t>ナン</t>
    </rPh>
    <phoneticPr fontId="1"/>
  </si>
  <si>
    <t>ページの本があります。</t>
    <rPh sb="4" eb="5">
      <t>ホン</t>
    </rPh>
    <phoneticPr fontId="1"/>
  </si>
  <si>
    <t>個ずつ袋に入れると全部で何袋になりますか。</t>
    <rPh sb="0" eb="1">
      <t>コ</t>
    </rPh>
    <rPh sb="3" eb="4">
      <t>フクロ</t>
    </rPh>
    <rPh sb="5" eb="6">
      <t>イ</t>
    </rPh>
    <rPh sb="9" eb="11">
      <t>ゼンブ</t>
    </rPh>
    <rPh sb="12" eb="13">
      <t>ナン</t>
    </rPh>
    <rPh sb="13" eb="14">
      <t>フクロ</t>
    </rPh>
    <phoneticPr fontId="1"/>
  </si>
  <si>
    <t>ページずつ毎日読むと、何日で読み終わりますか。</t>
    <rPh sb="5" eb="7">
      <t>マイニチ</t>
    </rPh>
    <rPh sb="7" eb="8">
      <t>ヨ</t>
    </rPh>
    <rPh sb="11" eb="13">
      <t>ナンニチ</t>
    </rPh>
    <rPh sb="14" eb="15">
      <t>ヨ</t>
    </rPh>
    <rPh sb="16" eb="17">
      <t>オ</t>
    </rPh>
    <phoneticPr fontId="1"/>
  </si>
  <si>
    <t>一脚あたり</t>
    <rPh sb="0" eb="1">
      <t>イッ</t>
    </rPh>
    <rPh sb="1" eb="2">
      <t>キャク</t>
    </rPh>
    <phoneticPr fontId="1"/>
  </si>
  <si>
    <t>人すわれるイスがあります。</t>
    <rPh sb="0" eb="1">
      <t>ニン</t>
    </rPh>
    <phoneticPr fontId="1"/>
  </si>
  <si>
    <t>脚イスがあると全部で何人すわれますか。</t>
    <rPh sb="0" eb="1">
      <t>キャク</t>
    </rPh>
    <rPh sb="7" eb="9">
      <t>ゼンブ</t>
    </rPh>
    <rPh sb="10" eb="11">
      <t>ナン</t>
    </rPh>
    <rPh sb="11" eb="12">
      <t>ニン</t>
    </rPh>
    <phoneticPr fontId="1"/>
  </si>
  <si>
    <t>人の人がいます。</t>
    <rPh sb="0" eb="1">
      <t>ニン</t>
    </rPh>
    <rPh sb="2" eb="3">
      <t>ヒト</t>
    </rPh>
    <phoneticPr fontId="1"/>
  </si>
  <si>
    <t>脚のイスにすわるとすると、イス一脚に何人すわりますか。</t>
    <rPh sb="0" eb="1">
      <t>キャク</t>
    </rPh>
    <rPh sb="15" eb="16">
      <t>イッ</t>
    </rPh>
    <rPh sb="16" eb="17">
      <t>キャク</t>
    </rPh>
    <rPh sb="18" eb="19">
      <t>ナン</t>
    </rPh>
    <rPh sb="19" eb="20">
      <t>ニン</t>
    </rPh>
    <phoneticPr fontId="1"/>
  </si>
  <si>
    <t>ｍのロープがあります。</t>
    <phoneticPr fontId="1"/>
  </si>
  <si>
    <t>本あると、全部で何ｍですか。</t>
    <rPh sb="0" eb="1">
      <t>ホン</t>
    </rPh>
    <rPh sb="5" eb="7">
      <t>ゼンブ</t>
    </rPh>
    <rPh sb="8" eb="9">
      <t>ナン</t>
    </rPh>
    <phoneticPr fontId="1"/>
  </si>
  <si>
    <t>ｍのロープを作ると全部で何本できますか。</t>
    <rPh sb="6" eb="7">
      <t>ツク</t>
    </rPh>
    <rPh sb="9" eb="11">
      <t>ゼンブ</t>
    </rPh>
    <rPh sb="12" eb="14">
      <t>ナンボン</t>
    </rPh>
    <phoneticPr fontId="1"/>
  </si>
  <si>
    <t>日で読み終わるとすると一日何ページずつ読みますか。</t>
    <rPh sb="0" eb="1">
      <t>ニチ</t>
    </rPh>
    <rPh sb="2" eb="3">
      <t>ヨ</t>
    </rPh>
    <rPh sb="4" eb="5">
      <t>オ</t>
    </rPh>
    <rPh sb="11" eb="13">
      <t>イチニチ</t>
    </rPh>
    <rPh sb="13" eb="14">
      <t>ナン</t>
    </rPh>
    <rPh sb="19" eb="20">
      <t>ヨ</t>
    </rPh>
    <phoneticPr fontId="1"/>
  </si>
  <si>
    <t>ｇの砂糖があります。</t>
    <rPh sb="2" eb="4">
      <t>サトウ</t>
    </rPh>
    <phoneticPr fontId="1"/>
  </si>
  <si>
    <t>杯使うと砂糖は全部で何ｇですか。</t>
    <rPh sb="0" eb="1">
      <t>ハイ</t>
    </rPh>
    <rPh sb="1" eb="2">
      <t>ツカ</t>
    </rPh>
    <rPh sb="4" eb="6">
      <t>サトウ</t>
    </rPh>
    <rPh sb="7" eb="9">
      <t>ゼンブ</t>
    </rPh>
    <rPh sb="10" eb="11">
      <t>ナン</t>
    </rPh>
    <phoneticPr fontId="1"/>
  </si>
  <si>
    <t>ｇの砂糖を使います。</t>
    <rPh sb="2" eb="4">
      <t>サトウ</t>
    </rPh>
    <rPh sb="5" eb="6">
      <t>ツカ</t>
    </rPh>
    <phoneticPr fontId="1"/>
  </si>
  <si>
    <t>ｇずつスプーンで入れると、全部で何杯になりますか。</t>
    <rPh sb="8" eb="9">
      <t>イ</t>
    </rPh>
    <rPh sb="13" eb="15">
      <t>ゼンブ</t>
    </rPh>
    <rPh sb="16" eb="17">
      <t>ナン</t>
    </rPh>
    <rPh sb="17" eb="18">
      <t>ハイ</t>
    </rPh>
    <phoneticPr fontId="1"/>
  </si>
  <si>
    <t>一袋に</t>
    <rPh sb="0" eb="2">
      <t>ヒトフクロ</t>
    </rPh>
    <phoneticPr fontId="1"/>
  </si>
  <si>
    <t>一本で</t>
    <rPh sb="0" eb="2">
      <t>イッポン</t>
    </rPh>
    <phoneticPr fontId="1"/>
  </si>
  <si>
    <t>スプーン一杯で</t>
    <rPh sb="4" eb="6">
      <t>イッパイ</t>
    </rPh>
    <phoneticPr fontId="1"/>
  </si>
  <si>
    <t>１人に</t>
    <rPh sb="0" eb="2">
      <t>ヒトリ</t>
    </rPh>
    <phoneticPr fontId="1"/>
  </si>
  <si>
    <t>枚の色紙を配ります。</t>
    <rPh sb="0" eb="1">
      <t>マイ</t>
    </rPh>
    <rPh sb="2" eb="4">
      <t>イロガミ</t>
    </rPh>
    <rPh sb="5" eb="6">
      <t>クバ</t>
    </rPh>
    <phoneticPr fontId="1"/>
  </si>
  <si>
    <t>人いると、色紙は全部で何枚になりますか。</t>
    <rPh sb="0" eb="1">
      <t>ニン</t>
    </rPh>
    <rPh sb="5" eb="7">
      <t>イロガミ</t>
    </rPh>
    <rPh sb="8" eb="10">
      <t>ゼンブ</t>
    </rPh>
    <rPh sb="11" eb="13">
      <t>ナンマイ</t>
    </rPh>
    <phoneticPr fontId="1"/>
  </si>
  <si>
    <t>枚の色紙があります。</t>
    <rPh sb="0" eb="1">
      <t>マイ</t>
    </rPh>
    <rPh sb="2" eb="4">
      <t>イロガミ</t>
    </rPh>
    <phoneticPr fontId="1"/>
  </si>
  <si>
    <t>人に配ると、１人何枚になりますか。</t>
    <rPh sb="0" eb="1">
      <t>ニン</t>
    </rPh>
    <rPh sb="2" eb="3">
      <t>クバ</t>
    </rPh>
    <rPh sb="6" eb="8">
      <t>ヒトリ</t>
    </rPh>
    <rPh sb="8" eb="10">
      <t>ナンマイ</t>
    </rPh>
    <phoneticPr fontId="1"/>
  </si>
  <si>
    <t>枚ずつ配ると、何人に配ることができますか。</t>
    <rPh sb="0" eb="1">
      <t>マイ</t>
    </rPh>
    <rPh sb="3" eb="4">
      <t>クバ</t>
    </rPh>
    <rPh sb="7" eb="9">
      <t>ナンニン</t>
    </rPh>
    <rPh sb="10" eb="11">
      <t>クバ</t>
    </rPh>
    <phoneticPr fontId="1"/>
  </si>
  <si>
    <t>１人</t>
    <rPh sb="0" eb="2">
      <t>ヒトリ</t>
    </rPh>
    <phoneticPr fontId="1"/>
  </si>
  <si>
    <t>分ずつシャワーを使います。</t>
    <rPh sb="0" eb="1">
      <t>フン</t>
    </rPh>
    <rPh sb="8" eb="9">
      <t>ツカ</t>
    </rPh>
    <phoneticPr fontId="1"/>
  </si>
  <si>
    <t>人いると、全部で何分かかりますか。</t>
    <rPh sb="0" eb="1">
      <t>ニン</t>
    </rPh>
    <rPh sb="5" eb="7">
      <t>ゼンブ</t>
    </rPh>
    <rPh sb="8" eb="10">
      <t>ナンプン</t>
    </rPh>
    <phoneticPr fontId="1"/>
  </si>
  <si>
    <t>分ずつ使うと、全部で何人シャワーが使えますか。</t>
    <rPh sb="0" eb="1">
      <t>フン</t>
    </rPh>
    <rPh sb="3" eb="4">
      <t>ツカ</t>
    </rPh>
    <rPh sb="7" eb="9">
      <t>ゼンブ</t>
    </rPh>
    <rPh sb="10" eb="12">
      <t>ナンニン</t>
    </rPh>
    <rPh sb="17" eb="18">
      <t>ツカ</t>
    </rPh>
    <phoneticPr fontId="1"/>
  </si>
  <si>
    <t>人でシャワーを使うと、１人何分シャワーが使えますか。</t>
    <rPh sb="0" eb="1">
      <t>ニン</t>
    </rPh>
    <rPh sb="7" eb="8">
      <t>ツカ</t>
    </rPh>
    <rPh sb="11" eb="13">
      <t>ヒトリ</t>
    </rPh>
    <rPh sb="13" eb="15">
      <t>ナンプン</t>
    </rPh>
    <rPh sb="20" eb="21">
      <t>ツカ</t>
    </rPh>
    <phoneticPr fontId="1"/>
  </si>
  <si>
    <t/>
  </si>
  <si>
    <t>同じ数で</t>
    <rPh sb="0" eb="1">
      <t>オナ</t>
    </rPh>
    <rPh sb="2" eb="3">
      <t>カズ</t>
    </rPh>
    <phoneticPr fontId="1"/>
  </si>
  <si>
    <t>一袋</t>
    <rPh sb="0" eb="2">
      <t>ヒトフクロ</t>
    </rPh>
    <phoneticPr fontId="1"/>
  </si>
  <si>
    <t>同じページ数読むと</t>
    <rPh sb="0" eb="1">
      <t>オナ</t>
    </rPh>
    <rPh sb="5" eb="6">
      <t>スウ</t>
    </rPh>
    <rPh sb="6" eb="7">
      <t>ヨ</t>
    </rPh>
    <phoneticPr fontId="1"/>
  </si>
  <si>
    <t>同じ人数で</t>
    <rPh sb="0" eb="1">
      <t>オナ</t>
    </rPh>
    <rPh sb="2" eb="4">
      <t>ニンズウ</t>
    </rPh>
    <phoneticPr fontId="1"/>
  </si>
  <si>
    <t>一つのイスに</t>
    <rPh sb="0" eb="1">
      <t>ヒト</t>
    </rPh>
    <phoneticPr fontId="1"/>
  </si>
  <si>
    <t>人ずつすわると、全部でイスは何脚ですか。</t>
    <rPh sb="0" eb="1">
      <t>ニン</t>
    </rPh>
    <rPh sb="8" eb="10">
      <t>ゼンブ</t>
    </rPh>
    <rPh sb="14" eb="15">
      <t>ナン</t>
    </rPh>
    <rPh sb="15" eb="16">
      <t>キャク</t>
    </rPh>
    <phoneticPr fontId="1"/>
  </si>
  <si>
    <t>同じ長さのロープを</t>
    <rPh sb="0" eb="1">
      <t>オナ</t>
    </rPh>
    <rPh sb="2" eb="3">
      <t>ナガ</t>
    </rPh>
    <phoneticPr fontId="1"/>
  </si>
  <si>
    <t>本作ると、一本あたり何ｍですか。</t>
    <rPh sb="0" eb="1">
      <t>ホン</t>
    </rPh>
    <rPh sb="1" eb="2">
      <t>ツク</t>
    </rPh>
    <rPh sb="5" eb="7">
      <t>イッポン</t>
    </rPh>
    <rPh sb="10" eb="11">
      <t>ナン</t>
    </rPh>
    <phoneticPr fontId="1"/>
  </si>
  <si>
    <t>一本の長さ</t>
    <rPh sb="0" eb="2">
      <t>イッポン</t>
    </rPh>
    <rPh sb="3" eb="4">
      <t>ナガ</t>
    </rPh>
    <phoneticPr fontId="1"/>
  </si>
  <si>
    <t>同じ重さで</t>
    <rPh sb="0" eb="1">
      <t>オナ</t>
    </rPh>
    <rPh sb="2" eb="3">
      <t>オモ</t>
    </rPh>
    <phoneticPr fontId="1"/>
  </si>
  <si>
    <t>一杯の重さ</t>
    <rPh sb="0" eb="2">
      <t>イッパイ</t>
    </rPh>
    <rPh sb="3" eb="4">
      <t>オモ</t>
    </rPh>
    <phoneticPr fontId="1"/>
  </si>
  <si>
    <t>同じ枚数を</t>
    <rPh sb="0" eb="1">
      <t>オナ</t>
    </rPh>
    <rPh sb="2" eb="4">
      <t>マイスウ</t>
    </rPh>
    <phoneticPr fontId="1"/>
  </si>
  <si>
    <t>同じ時間ずつ</t>
    <rPh sb="0" eb="1">
      <t>オナ</t>
    </rPh>
    <rPh sb="2" eb="4">
      <t>ジカン</t>
    </rPh>
    <phoneticPr fontId="1"/>
  </si>
  <si>
    <t>一時間</t>
    <rPh sb="0" eb="1">
      <t>イチ</t>
    </rPh>
    <rPh sb="1" eb="3">
      <t>ジカン</t>
    </rPh>
    <phoneticPr fontId="1"/>
  </si>
  <si>
    <t>㎡の畑があります。</t>
    <rPh sb="2" eb="3">
      <t>ハタケ</t>
    </rPh>
    <phoneticPr fontId="1"/>
  </si>
  <si>
    <t>㎡ずつ畑を耕します。</t>
    <rPh sb="3" eb="4">
      <t>ハタケ</t>
    </rPh>
    <rPh sb="5" eb="6">
      <t>タガヤ</t>
    </rPh>
    <phoneticPr fontId="1"/>
  </si>
  <si>
    <t>時間かけると、全部で何㎡の畑を耕すことができますか。</t>
    <rPh sb="0" eb="2">
      <t>ジカン</t>
    </rPh>
    <rPh sb="7" eb="9">
      <t>ゼンブ</t>
    </rPh>
    <rPh sb="10" eb="11">
      <t>ナン</t>
    </rPh>
    <rPh sb="13" eb="14">
      <t>ハタケ</t>
    </rPh>
    <rPh sb="15" eb="16">
      <t>タガヤ</t>
    </rPh>
    <phoneticPr fontId="1"/>
  </si>
  <si>
    <t>時間で終わらせるには、一時間何㎡耕しますか。</t>
    <rPh sb="0" eb="2">
      <t>ジカン</t>
    </rPh>
    <rPh sb="3" eb="4">
      <t>オ</t>
    </rPh>
    <rPh sb="11" eb="12">
      <t>イチ</t>
    </rPh>
    <rPh sb="12" eb="14">
      <t>ジカン</t>
    </rPh>
    <rPh sb="14" eb="15">
      <t>ナン</t>
    </rPh>
    <rPh sb="16" eb="17">
      <t>タガヤ</t>
    </rPh>
    <phoneticPr fontId="1"/>
  </si>
  <si>
    <t>㎡ずつ耕すと、何時間かかりますか。</t>
    <rPh sb="3" eb="4">
      <t>タガヤ</t>
    </rPh>
    <rPh sb="7" eb="10">
      <t>ナンジカン</t>
    </rPh>
    <phoneticPr fontId="1"/>
  </si>
  <si>
    <t>同じペースで耕して</t>
    <rPh sb="0" eb="1">
      <t>オナ</t>
    </rPh>
    <rPh sb="6" eb="7">
      <t>タガヤ</t>
    </rPh>
    <phoneticPr fontId="1"/>
  </si>
  <si>
    <t>個</t>
    <rPh sb="0" eb="1">
      <t>コ</t>
    </rPh>
    <phoneticPr fontId="1"/>
  </si>
  <si>
    <t>袋</t>
    <rPh sb="0" eb="1">
      <t>フクロ</t>
    </rPh>
    <phoneticPr fontId="1"/>
  </si>
  <si>
    <t>ページ</t>
  </si>
  <si>
    <t>ページ</t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</si>
  <si>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</si>
  <si>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</si>
  <si>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脚</t>
    <rPh sb="0" eb="1">
      <t>キャク</t>
    </rPh>
    <phoneticPr fontId="1"/>
  </si>
  <si>
    <t>m</t>
  </si>
  <si>
    <t>m</t>
    <phoneticPr fontId="1"/>
  </si>
  <si>
    <t>本</t>
    <rPh sb="0" eb="1">
      <t>ホン</t>
    </rPh>
    <phoneticPr fontId="1"/>
  </si>
  <si>
    <t>g</t>
  </si>
  <si>
    <t>g</t>
    <phoneticPr fontId="1"/>
  </si>
  <si>
    <t>杯</t>
    <rPh sb="0" eb="1">
      <t>ハイ</t>
    </rPh>
    <phoneticPr fontId="1"/>
  </si>
  <si>
    <t>枚</t>
    <rPh sb="0" eb="1">
      <t>マイ</t>
    </rPh>
    <phoneticPr fontId="1"/>
  </si>
  <si>
    <t>分</t>
    <rPh sb="0" eb="1">
      <t>フン</t>
    </rPh>
    <phoneticPr fontId="1"/>
  </si>
  <si>
    <t>㎡</t>
  </si>
  <si>
    <t>㎡</t>
    <phoneticPr fontId="1"/>
  </si>
  <si>
    <t>時間</t>
    <rPh sb="0" eb="2">
      <t>ジカン</t>
    </rPh>
    <phoneticPr fontId="1"/>
  </si>
  <si>
    <t>一時間に</t>
    <rPh sb="0" eb="1">
      <t>イチ</t>
    </rPh>
    <rPh sb="1" eb="3">
      <t>ジカン</t>
    </rPh>
    <phoneticPr fontId="1"/>
  </si>
  <si>
    <t>時間進むと、全部で何km進みますか。</t>
    <rPh sb="0" eb="2">
      <t>ジカン</t>
    </rPh>
    <rPh sb="2" eb="3">
      <t>スス</t>
    </rPh>
    <rPh sb="6" eb="8">
      <t>ゼンブ</t>
    </rPh>
    <rPh sb="9" eb="10">
      <t>ナン</t>
    </rPh>
    <rPh sb="12" eb="13">
      <t>スス</t>
    </rPh>
    <phoneticPr fontId="1"/>
  </si>
  <si>
    <t>km</t>
  </si>
  <si>
    <t>km</t>
    <phoneticPr fontId="1"/>
  </si>
  <si>
    <t>kmずつ進みます。</t>
    <rPh sb="4" eb="5">
      <t>スス</t>
    </rPh>
    <phoneticPr fontId="1"/>
  </si>
  <si>
    <t>全部で</t>
    <rPh sb="0" eb="2">
      <t>ゼンブ</t>
    </rPh>
    <phoneticPr fontId="1"/>
  </si>
  <si>
    <t>km進みます。</t>
    <rPh sb="2" eb="3">
      <t>スス</t>
    </rPh>
    <phoneticPr fontId="1"/>
  </si>
  <si>
    <t>同じ速度で進んで</t>
    <rPh sb="0" eb="1">
      <t>オナ</t>
    </rPh>
    <rPh sb="2" eb="4">
      <t>ソクド</t>
    </rPh>
    <rPh sb="5" eb="6">
      <t>スス</t>
    </rPh>
    <phoneticPr fontId="1"/>
  </si>
  <si>
    <t>時間で到着するには、一時間に何km進みますか。</t>
    <rPh sb="0" eb="2">
      <t>ジカン</t>
    </rPh>
    <rPh sb="3" eb="5">
      <t>トウチャク</t>
    </rPh>
    <rPh sb="10" eb="11">
      <t>イチ</t>
    </rPh>
    <rPh sb="11" eb="13">
      <t>ジカン</t>
    </rPh>
    <rPh sb="14" eb="15">
      <t>ナン</t>
    </rPh>
    <rPh sb="17" eb="18">
      <t>スス</t>
    </rPh>
    <phoneticPr fontId="1"/>
  </si>
  <si>
    <t>一時間</t>
    <rPh sb="0" eb="1">
      <t>イチ</t>
    </rPh>
    <rPh sb="1" eb="3">
      <t>ジカン</t>
    </rPh>
    <phoneticPr fontId="1"/>
  </si>
  <si>
    <t>kmずつ進むと、何時間かかりますか。</t>
    <rPh sb="4" eb="5">
      <t>スス</t>
    </rPh>
    <rPh sb="8" eb="11">
      <t>ナンジカン</t>
    </rPh>
    <phoneticPr fontId="1"/>
  </si>
  <si>
    <t>一袋に</t>
    <rPh sb="0" eb="2">
      <t>ヒトフクロ</t>
    </rPh>
    <phoneticPr fontId="1"/>
  </si>
  <si>
    <t>kgのお米が入っています。</t>
    <rPh sb="4" eb="5">
      <t>コメ</t>
    </rPh>
    <rPh sb="6" eb="7">
      <t>ハイ</t>
    </rPh>
    <phoneticPr fontId="1"/>
  </si>
  <si>
    <t>袋あると、お米は全部で何kgになりますか。</t>
    <rPh sb="0" eb="1">
      <t>フクロ</t>
    </rPh>
    <rPh sb="6" eb="7">
      <t>コメ</t>
    </rPh>
    <rPh sb="8" eb="10">
      <t>ゼンブ</t>
    </rPh>
    <rPh sb="11" eb="12">
      <t>ナン</t>
    </rPh>
    <phoneticPr fontId="1"/>
  </si>
  <si>
    <t>kgのお米があります。</t>
    <rPh sb="4" eb="5">
      <t>コメ</t>
    </rPh>
    <phoneticPr fontId="1"/>
  </si>
  <si>
    <t>同じ重さで</t>
    <rPh sb="0" eb="1">
      <t>オナ</t>
    </rPh>
    <rPh sb="2" eb="3">
      <t>オモ</t>
    </rPh>
    <phoneticPr fontId="1"/>
  </si>
  <si>
    <t>袋に分けると、一袋にお米は何kgはいりますか。</t>
    <rPh sb="0" eb="1">
      <t>フクロ</t>
    </rPh>
    <rPh sb="2" eb="3">
      <t>ワ</t>
    </rPh>
    <rPh sb="7" eb="9">
      <t>ヒトフクロ</t>
    </rPh>
    <rPh sb="11" eb="12">
      <t>コメ</t>
    </rPh>
    <rPh sb="13" eb="14">
      <t>ナン</t>
    </rPh>
    <phoneticPr fontId="1"/>
  </si>
  <si>
    <t>kg</t>
  </si>
  <si>
    <t>kg</t>
    <phoneticPr fontId="1"/>
  </si>
  <si>
    <t>一袋</t>
    <rPh sb="0" eb="2">
      <t>ヒトフクロ</t>
    </rPh>
    <phoneticPr fontId="1"/>
  </si>
  <si>
    <t>kgずつ袋に入れると、全部で何袋になりますか。</t>
    <rPh sb="4" eb="5">
      <t>フクロ</t>
    </rPh>
    <rPh sb="6" eb="7">
      <t>イ</t>
    </rPh>
    <rPh sb="11" eb="13">
      <t>ゼンブ</t>
    </rPh>
    <rPh sb="14" eb="15">
      <t>ナン</t>
    </rPh>
    <rPh sb="15" eb="16">
      <t>フクロ</t>
    </rPh>
    <phoneticPr fontId="1"/>
  </si>
  <si>
    <t>一箱に</t>
    <rPh sb="0" eb="1">
      <t>ヒト</t>
    </rPh>
    <rPh sb="1" eb="2">
      <t>ハコ</t>
    </rPh>
    <phoneticPr fontId="1"/>
  </si>
  <si>
    <t>冊の本を入れます。</t>
    <rPh sb="0" eb="1">
      <t>サツ</t>
    </rPh>
    <rPh sb="2" eb="3">
      <t>ホン</t>
    </rPh>
    <rPh sb="4" eb="5">
      <t>イ</t>
    </rPh>
    <phoneticPr fontId="1"/>
  </si>
  <si>
    <t>箱あると、全部で本は何冊になりますか。</t>
    <rPh sb="0" eb="1">
      <t>ハコ</t>
    </rPh>
    <rPh sb="5" eb="7">
      <t>ゼンブ</t>
    </rPh>
    <rPh sb="8" eb="9">
      <t>ホン</t>
    </rPh>
    <rPh sb="10" eb="12">
      <t>ナンサツ</t>
    </rPh>
    <phoneticPr fontId="1"/>
  </si>
  <si>
    <t>冊</t>
    <rPh sb="0" eb="1">
      <t>サツ</t>
    </rPh>
    <phoneticPr fontId="1"/>
  </si>
  <si>
    <t>冊の本があります。</t>
    <rPh sb="0" eb="1">
      <t>サツ</t>
    </rPh>
    <rPh sb="2" eb="3">
      <t>ホン</t>
    </rPh>
    <phoneticPr fontId="1"/>
  </si>
  <si>
    <t>同じ冊数で</t>
    <rPh sb="0" eb="1">
      <t>オナ</t>
    </rPh>
    <rPh sb="2" eb="3">
      <t>サツ</t>
    </rPh>
    <rPh sb="3" eb="4">
      <t>スウ</t>
    </rPh>
    <phoneticPr fontId="1"/>
  </si>
  <si>
    <t>箱に入れるには、一箱に何冊ずつ入れたらよいですか。</t>
    <rPh sb="0" eb="1">
      <t>ハコ</t>
    </rPh>
    <rPh sb="2" eb="3">
      <t>イ</t>
    </rPh>
    <rPh sb="8" eb="9">
      <t>ヒト</t>
    </rPh>
    <rPh sb="9" eb="10">
      <t>ハコ</t>
    </rPh>
    <rPh sb="11" eb="13">
      <t>ナンサツ</t>
    </rPh>
    <rPh sb="15" eb="16">
      <t>イ</t>
    </rPh>
    <phoneticPr fontId="1"/>
  </si>
  <si>
    <t>冊ずつ入れると、何箱になりますか。</t>
    <rPh sb="0" eb="1">
      <t>サツ</t>
    </rPh>
    <rPh sb="3" eb="4">
      <t>イ</t>
    </rPh>
    <rPh sb="8" eb="10">
      <t>ナンハコ</t>
    </rPh>
    <phoneticPr fontId="1"/>
  </si>
  <si>
    <t>箱</t>
    <rPh sb="0" eb="1">
      <t>ハコ</t>
    </rPh>
    <phoneticPr fontId="1"/>
  </si>
  <si>
    <t>分シャワーが使える時間があります。</t>
    <rPh sb="0" eb="1">
      <t>フン</t>
    </rPh>
    <rPh sb="6" eb="7">
      <t>ツカ</t>
    </rPh>
    <rPh sb="9" eb="11">
      <t>ジカン</t>
    </rPh>
    <phoneticPr fontId="1"/>
  </si>
  <si>
    <t>□右の図のように田の字表を作り、
　問題を解きなさい</t>
    <rPh sb="1" eb="2">
      <t>ミギ</t>
    </rPh>
    <rPh sb="3" eb="4">
      <t>ズ</t>
    </rPh>
    <rPh sb="8" eb="9">
      <t>タ</t>
    </rPh>
    <rPh sb="10" eb="11">
      <t>ジ</t>
    </rPh>
    <rPh sb="11" eb="12">
      <t>ヒョウ</t>
    </rPh>
    <rPh sb="13" eb="14">
      <t>ツク</t>
    </rPh>
    <rPh sb="18" eb="20">
      <t>モンダイ</t>
    </rPh>
    <rPh sb="21" eb="22">
      <t>ト</t>
    </rPh>
    <phoneticPr fontId="1"/>
  </si>
  <si>
    <t>［式］</t>
    <rPh sb="1" eb="2">
      <t>シキ</t>
    </rPh>
    <phoneticPr fontId="1"/>
  </si>
  <si>
    <t>［答］</t>
    <rPh sb="1" eb="2">
      <t>コタエ</t>
    </rPh>
    <phoneticPr fontId="1"/>
  </si>
  <si>
    <t>田の字表とかけ算</t>
    <rPh sb="0" eb="1">
      <t>タ</t>
    </rPh>
    <rPh sb="2" eb="3">
      <t>ジ</t>
    </rPh>
    <rPh sb="3" eb="4">
      <t>ヒョウ</t>
    </rPh>
    <rPh sb="7" eb="8">
      <t>ザン</t>
    </rPh>
    <phoneticPr fontId="1"/>
  </si>
  <si>
    <t>)</t>
    <phoneticPr fontId="1"/>
  </si>
  <si>
    <t>田の字表と割算①</t>
    <rPh sb="0" eb="1">
      <t>タ</t>
    </rPh>
    <rPh sb="2" eb="3">
      <t>ジ</t>
    </rPh>
    <rPh sb="3" eb="4">
      <t>ヒョウ</t>
    </rPh>
    <rPh sb="5" eb="6">
      <t>ワリ</t>
    </rPh>
    <rPh sb="6" eb="7">
      <t>ザン</t>
    </rPh>
    <phoneticPr fontId="1"/>
  </si>
  <si>
    <r>
      <rPr>
        <sz val="10"/>
        <color theme="1"/>
        <rFont val="HG丸ｺﾞｼｯｸM-PRO"/>
        <family val="3"/>
        <charset val="128"/>
      </rPr>
      <t>田の字表と割り算①</t>
    </r>
    <r>
      <rPr>
        <sz val="14"/>
        <color theme="1"/>
        <rFont val="HG丸ｺﾞｼｯｸM-PRO"/>
        <family val="3"/>
        <charset val="128"/>
      </rPr>
      <t xml:space="preserve"> 答</t>
    </r>
    <rPh sb="0" eb="1">
      <t>タ</t>
    </rPh>
    <rPh sb="2" eb="3">
      <t>ジ</t>
    </rPh>
    <rPh sb="3" eb="4">
      <t>ヒョウ</t>
    </rPh>
    <rPh sb="5" eb="6">
      <t>ワ</t>
    </rPh>
    <rPh sb="7" eb="8">
      <t>ザン</t>
    </rPh>
    <rPh sb="10" eb="11">
      <t>コタエ</t>
    </rPh>
    <phoneticPr fontId="1"/>
  </si>
  <si>
    <t>田の字表と割算②</t>
    <rPh sb="0" eb="1">
      <t>タ</t>
    </rPh>
    <rPh sb="2" eb="3">
      <t>ジ</t>
    </rPh>
    <rPh sb="3" eb="4">
      <t>ヒョウ</t>
    </rPh>
    <rPh sb="5" eb="6">
      <t>ワリ</t>
    </rPh>
    <rPh sb="6" eb="7">
      <t>ザン</t>
    </rPh>
    <phoneticPr fontId="1"/>
  </si>
  <si>
    <r>
      <rPr>
        <sz val="10"/>
        <color theme="1"/>
        <rFont val="HG丸ｺﾞｼｯｸM-PRO"/>
        <family val="3"/>
        <charset val="128"/>
      </rPr>
      <t>田の字表と割り算②</t>
    </r>
    <r>
      <rPr>
        <sz val="14"/>
        <color theme="1"/>
        <rFont val="HG丸ｺﾞｼｯｸM-PRO"/>
        <family val="3"/>
        <charset val="128"/>
      </rPr>
      <t xml:space="preserve"> 答</t>
    </r>
    <rPh sb="0" eb="1">
      <t>タ</t>
    </rPh>
    <rPh sb="2" eb="3">
      <t>ジ</t>
    </rPh>
    <rPh sb="3" eb="4">
      <t>ヒョウ</t>
    </rPh>
    <rPh sb="5" eb="6">
      <t>ワ</t>
    </rPh>
    <rPh sb="7" eb="8">
      <t>ザン</t>
    </rPh>
    <rPh sb="10" eb="11">
      <t>コタエ</t>
    </rPh>
    <phoneticPr fontId="1"/>
  </si>
  <si>
    <t>杯のスプーンで全部入れると、スプーン一杯何ｇですか。</t>
    <rPh sb="0" eb="1">
      <t>ハイ</t>
    </rPh>
    <rPh sb="7" eb="9">
      <t>ゼンブ</t>
    </rPh>
    <rPh sb="9" eb="10">
      <t>イ</t>
    </rPh>
    <rPh sb="18" eb="19">
      <t>イッ</t>
    </rPh>
    <rPh sb="19" eb="20">
      <t>パイ</t>
    </rPh>
    <rPh sb="20" eb="21">
      <t>ナン</t>
    </rPh>
    <phoneticPr fontId="1"/>
  </si>
  <si>
    <t>田の字表と割算</t>
    <rPh sb="0" eb="1">
      <t>タ</t>
    </rPh>
    <rPh sb="2" eb="3">
      <t>ジ</t>
    </rPh>
    <rPh sb="3" eb="4">
      <t>ヒョウ</t>
    </rPh>
    <rPh sb="5" eb="6">
      <t>ワリ</t>
    </rPh>
    <rPh sb="6" eb="7">
      <t>ザン</t>
    </rPh>
    <phoneticPr fontId="1"/>
  </si>
  <si>
    <r>
      <rPr>
        <sz val="10"/>
        <color theme="1"/>
        <rFont val="HG丸ｺﾞｼｯｸM-PRO"/>
        <family val="3"/>
        <charset val="128"/>
      </rPr>
      <t>田の字表と割り算</t>
    </r>
    <r>
      <rPr>
        <sz val="14"/>
        <color theme="1"/>
        <rFont val="HG丸ｺﾞｼｯｸM-PRO"/>
        <family val="3"/>
        <charset val="128"/>
      </rPr>
      <t xml:space="preserve"> 答</t>
    </r>
    <rPh sb="0" eb="1">
      <t>タ</t>
    </rPh>
    <rPh sb="2" eb="3">
      <t>ジ</t>
    </rPh>
    <rPh sb="3" eb="4">
      <t>ヒョウ</t>
    </rPh>
    <rPh sb="5" eb="6">
      <t>ワ</t>
    </rPh>
    <rPh sb="7" eb="8">
      <t>ザン</t>
    </rPh>
    <rPh sb="9" eb="10">
      <t>コタエ</t>
    </rPh>
    <phoneticPr fontId="1"/>
  </si>
  <si>
    <t>田の字表とかけ算割算</t>
    <rPh sb="0" eb="1">
      <t>タ</t>
    </rPh>
    <rPh sb="2" eb="3">
      <t>ジ</t>
    </rPh>
    <rPh sb="3" eb="4">
      <t>ヒョウ</t>
    </rPh>
    <rPh sb="7" eb="8">
      <t>ザン</t>
    </rPh>
    <rPh sb="8" eb="9">
      <t>ワリ</t>
    </rPh>
    <rPh sb="9" eb="10">
      <t>ザン</t>
    </rPh>
    <phoneticPr fontId="1"/>
  </si>
  <si>
    <r>
      <rPr>
        <sz val="10"/>
        <color theme="1"/>
        <rFont val="HG丸ｺﾞｼｯｸM-PRO"/>
        <family val="3"/>
        <charset val="128"/>
      </rPr>
      <t>田の字表とかけ算割り算</t>
    </r>
    <r>
      <rPr>
        <sz val="14"/>
        <color theme="1"/>
        <rFont val="HG丸ｺﾞｼｯｸM-PRO"/>
        <family val="3"/>
        <charset val="128"/>
      </rPr>
      <t xml:space="preserve"> 答</t>
    </r>
    <rPh sb="0" eb="1">
      <t>タ</t>
    </rPh>
    <rPh sb="2" eb="3">
      <t>ジ</t>
    </rPh>
    <rPh sb="3" eb="4">
      <t>ヒョウ</t>
    </rPh>
    <rPh sb="7" eb="8">
      <t>ザン</t>
    </rPh>
    <rPh sb="8" eb="9">
      <t>ワ</t>
    </rPh>
    <rPh sb="10" eb="11">
      <t>ザン</t>
    </rPh>
    <rPh sb="12" eb="13">
      <t>コタエ</t>
    </rPh>
    <phoneticPr fontId="1"/>
  </si>
  <si>
    <r>
      <rPr>
        <sz val="10"/>
        <color theme="1"/>
        <rFont val="HG丸ｺﾞｼｯｸM-PRO"/>
        <family val="3"/>
        <charset val="128"/>
      </rPr>
      <t>田の字表とかけ算</t>
    </r>
    <r>
      <rPr>
        <sz val="14"/>
        <color theme="1"/>
        <rFont val="HG丸ｺﾞｼｯｸM-PRO"/>
        <family val="3"/>
        <charset val="128"/>
      </rPr>
      <t xml:space="preserve"> 答</t>
    </r>
    <rPh sb="0" eb="1">
      <t>タ</t>
    </rPh>
    <rPh sb="2" eb="3">
      <t>ジ</t>
    </rPh>
    <rPh sb="3" eb="4">
      <t>ヒョウ</t>
    </rPh>
    <rPh sb="7" eb="8">
      <t>ザン</t>
    </rPh>
    <rPh sb="9" eb="10">
      <t>コタエ</t>
    </rPh>
    <phoneticPr fontId="1"/>
  </si>
  <si>
    <t>[F9]キーで再作問</t>
    <rPh sb="7" eb="8">
      <t>サイ</t>
    </rPh>
    <rPh sb="8" eb="10">
      <t>サクモン</t>
    </rPh>
    <phoneticPr fontId="1"/>
  </si>
</sst>
</file>

<file path=xl/styles.xml><?xml version="1.0" encoding="utf-8"?>
<styleSheet xmlns="http://schemas.openxmlformats.org/spreadsheetml/2006/main">
  <fonts count="9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ARペン楷書体L"/>
      <family val="3"/>
      <charset val="128"/>
    </font>
    <font>
      <sz val="14"/>
      <color theme="1"/>
      <name val="AR Pペン楷書体L"/>
      <family val="3"/>
      <charset val="128"/>
    </font>
    <font>
      <sz val="14"/>
      <color theme="1"/>
      <name val="ARペン楷書体L"/>
      <family val="3"/>
      <charset val="128"/>
    </font>
    <font>
      <sz val="10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7F7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rgb="FFF5E6CB"/>
        <bgColor indexed="64"/>
      </patternFill>
    </fill>
    <fill>
      <patternFill patternType="solid">
        <fgColor rgb="FFFFFFE7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quotePrefix="1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2" fillId="2" borderId="0" xfId="0" applyFont="1" applyFill="1">
      <alignment vertical="center"/>
    </xf>
    <xf numFmtId="0" fontId="0" fillId="0" borderId="0" xfId="0" quotePrefix="1" applyFill="1">
      <alignment vertical="center"/>
    </xf>
    <xf numFmtId="0" fontId="2" fillId="3" borderId="0" xfId="0" applyFont="1" applyFill="1">
      <alignment vertical="center"/>
    </xf>
    <xf numFmtId="0" fontId="0" fillId="3" borderId="0" xfId="0" quotePrefix="1" applyFill="1">
      <alignment vertical="center"/>
    </xf>
    <xf numFmtId="0" fontId="2" fillId="4" borderId="0" xfId="0" applyFont="1" applyFill="1">
      <alignment vertical="center"/>
    </xf>
    <xf numFmtId="0" fontId="0" fillId="4" borderId="0" xfId="0" quotePrefix="1" applyFill="1">
      <alignment vertical="center"/>
    </xf>
    <xf numFmtId="0" fontId="0" fillId="0" borderId="1" xfId="0" applyBorder="1" applyAlignment="1">
      <alignment vertical="center" textRotation="255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D1D1"/>
      <color rgb="FFC9E8FF"/>
      <color rgb="FFE7F9FF"/>
      <color rgb="FFFFFFF3"/>
      <color rgb="FFFFF7F7"/>
      <color rgb="FFF5E6C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N165"/>
  <sheetViews>
    <sheetView topLeftCell="Q1" zoomScale="80" zoomScaleNormal="80" workbookViewId="0">
      <selection activeCell="A10" sqref="A10"/>
    </sheetView>
  </sheetViews>
  <sheetFormatPr defaultRowHeight="12"/>
  <cols>
    <col min="1" max="13" width="4.7109375" customWidth="1"/>
    <col min="14" max="20" width="3.5703125" customWidth="1"/>
    <col min="21" max="21" width="4.42578125" customWidth="1"/>
    <col min="23" max="23" width="16.85546875" customWidth="1"/>
    <col min="24" max="24" width="23.140625" customWidth="1"/>
    <col min="25" max="25" width="5.85546875" customWidth="1"/>
    <col min="26" max="28" width="4" customWidth="1"/>
    <col min="29" max="29" width="12" customWidth="1"/>
    <col min="32" max="40" width="5.7109375" customWidth="1"/>
  </cols>
  <sheetData>
    <row r="1" spans="1:40">
      <c r="U1" s="3"/>
    </row>
    <row r="2" spans="1:40">
      <c r="V2">
        <v>1</v>
      </c>
      <c r="W2">
        <v>2</v>
      </c>
      <c r="X2">
        <v>3</v>
      </c>
      <c r="Y2">
        <v>4</v>
      </c>
      <c r="Z2">
        <v>5</v>
      </c>
      <c r="AA2">
        <v>6</v>
      </c>
      <c r="AB2">
        <v>7</v>
      </c>
      <c r="AC2">
        <v>8</v>
      </c>
      <c r="AD2">
        <v>9</v>
      </c>
      <c r="AE2">
        <v>10</v>
      </c>
      <c r="AF2">
        <v>11</v>
      </c>
      <c r="AG2">
        <v>12</v>
      </c>
      <c r="AH2">
        <v>13</v>
      </c>
      <c r="AI2">
        <v>14</v>
      </c>
      <c r="AJ2">
        <v>15</v>
      </c>
      <c r="AK2">
        <v>16</v>
      </c>
      <c r="AL2">
        <v>17</v>
      </c>
    </row>
    <row r="3" spans="1:40">
      <c r="U3" s="3"/>
    </row>
    <row r="4" spans="1:40">
      <c r="A4">
        <v>1</v>
      </c>
      <c r="B4">
        <v>2</v>
      </c>
      <c r="C4">
        <v>3</v>
      </c>
      <c r="D4">
        <v>6</v>
      </c>
      <c r="E4">
        <f ca="1">RAND()</f>
        <v>0.45130273229536222</v>
      </c>
      <c r="F4">
        <f ca="1">RANK(E4,E$4:E$165)</f>
        <v>87</v>
      </c>
      <c r="G4">
        <f t="shared" ref="G4:G14" ca="1" si="0">VLOOKUP($F4,nt,2)</f>
        <v>4</v>
      </c>
      <c r="H4">
        <f t="shared" ref="H4:H25" ca="1" si="1">VLOOKUP($F4,nt,3)</f>
        <v>11</v>
      </c>
      <c r="I4">
        <f t="shared" ref="I4:I14" ca="1" si="2">VLOOKUP($F4,nt,4)</f>
        <v>44</v>
      </c>
      <c r="J4" s="6" t="str">
        <f ca="1">TEXT(G4,"#")</f>
        <v>4</v>
      </c>
      <c r="K4" s="6" t="str">
        <f t="shared" ref="K4:K36" ca="1" si="3">TEXT(H4,"#")</f>
        <v>11</v>
      </c>
      <c r="L4" s="6" t="str">
        <f t="shared" ref="L4:L36" ca="1" si="4">TEXT(I4,"#")</f>
        <v>44</v>
      </c>
      <c r="N4" s="1">
        <v>1</v>
      </c>
      <c r="O4" s="1">
        <v>0</v>
      </c>
      <c r="P4" s="1" t="s">
        <v>27</v>
      </c>
      <c r="Q4" s="1" t="s">
        <v>8</v>
      </c>
      <c r="R4" s="2" t="s">
        <v>41</v>
      </c>
      <c r="S4" s="1" t="s">
        <v>9</v>
      </c>
      <c r="T4" s="1" t="s">
        <v>62</v>
      </c>
      <c r="U4" s="8" t="s">
        <v>41</v>
      </c>
      <c r="V4" s="1">
        <v>1</v>
      </c>
      <c r="W4" s="7" t="str">
        <f ca="1">P4&amp;" "&amp;J4&amp;" "&amp;Q4</f>
        <v>一袋に 4 個のアメが入っています。</v>
      </c>
      <c r="X4" s="7" t="str">
        <f ca="1">R4&amp;" "&amp;K4&amp;" "&amp;S4</f>
        <v xml:space="preserve"> 11 袋あると、アメは全部で何個ですか。</v>
      </c>
      <c r="Y4" s="7" t="s">
        <v>62</v>
      </c>
      <c r="Z4" s="1" t="str">
        <f t="shared" ref="Z4:Z14" ca="1" si="5">J4</f>
        <v>4</v>
      </c>
      <c r="AA4" s="1" t="str">
        <f t="shared" ref="AA4:AA14" ca="1" si="6">K4</f>
        <v>11</v>
      </c>
      <c r="AB4" s="2" t="s">
        <v>41</v>
      </c>
      <c r="AC4" s="1" t="str">
        <f t="shared" ref="AC4:AC14" ca="1" si="7">J4&amp;"×"&amp;K4&amp;"＝"&amp;L4</f>
        <v>4×11＝44</v>
      </c>
      <c r="AD4" s="1" t="str">
        <f t="shared" ref="AD4:AD36" ca="1" si="8">L4&amp;" "&amp;T4</f>
        <v>44 個</v>
      </c>
      <c r="AF4">
        <v>1</v>
      </c>
      <c r="AG4">
        <f t="shared" ref="AG4:AG14" ca="1" si="9">RAND()</f>
        <v>0.99198123462440191</v>
      </c>
      <c r="AH4">
        <f t="shared" ref="AH4:AH12" ca="1" si="10">RANK(AG4,AG$4:AG$14)</f>
        <v>1</v>
      </c>
    </row>
    <row r="5" spans="1:40">
      <c r="A5">
        <v>2</v>
      </c>
      <c r="B5">
        <v>2</v>
      </c>
      <c r="C5">
        <v>4</v>
      </c>
      <c r="D5">
        <v>8</v>
      </c>
      <c r="E5">
        <f t="shared" ref="E5:E68" ca="1" si="11">RAND()</f>
        <v>0.31954849172468425</v>
      </c>
      <c r="F5">
        <f t="shared" ref="F5:F36" ca="1" si="12">RANK(E5,E$4:E$165)</f>
        <v>111</v>
      </c>
      <c r="G5">
        <f t="shared" ca="1" si="0"/>
        <v>5</v>
      </c>
      <c r="H5">
        <f t="shared" ca="1" si="1"/>
        <v>13</v>
      </c>
      <c r="I5">
        <f t="shared" ca="1" si="2"/>
        <v>65</v>
      </c>
      <c r="J5" s="6" t="str">
        <f t="shared" ref="J5:J36" ca="1" si="13">TEXT(G5,"#")</f>
        <v>5</v>
      </c>
      <c r="K5" s="6" t="str">
        <f t="shared" ca="1" si="3"/>
        <v>13</v>
      </c>
      <c r="L5" s="6" t="str">
        <f t="shared" ca="1" si="4"/>
        <v>65</v>
      </c>
      <c r="N5" s="1">
        <v>2</v>
      </c>
      <c r="O5" s="1">
        <v>0</v>
      </c>
      <c r="P5" s="1" t="s">
        <v>6</v>
      </c>
      <c r="Q5" s="1" t="s">
        <v>7</v>
      </c>
      <c r="R5" s="2" t="s">
        <v>41</v>
      </c>
      <c r="S5" s="1" t="s">
        <v>10</v>
      </c>
      <c r="T5" s="1" t="s">
        <v>65</v>
      </c>
      <c r="U5" s="8" t="s">
        <v>41</v>
      </c>
      <c r="V5" s="1">
        <v>2</v>
      </c>
      <c r="W5" s="7" t="str">
        <f t="shared" ref="W5:W36" ca="1" si="14">P5&amp;" "&amp;J5&amp;" "&amp;Q5</f>
        <v>一日 5 ページずつ本を読みます。</v>
      </c>
      <c r="X5" s="7" t="str">
        <f t="shared" ref="X5:X36" ca="1" si="15">R5&amp;" "&amp;K5&amp;" "&amp;S5</f>
        <v xml:space="preserve"> 13 日で読み終わると、本は全部で何ページですか。</v>
      </c>
      <c r="Y5" s="7" t="s">
        <v>64</v>
      </c>
      <c r="Z5" s="1" t="str">
        <f t="shared" ca="1" si="5"/>
        <v>5</v>
      </c>
      <c r="AA5" s="1" t="str">
        <f t="shared" ca="1" si="6"/>
        <v>13</v>
      </c>
      <c r="AB5" s="2" t="s">
        <v>41</v>
      </c>
      <c r="AC5" s="1" t="str">
        <f t="shared" ca="1" si="7"/>
        <v>5×13＝65</v>
      </c>
      <c r="AD5" s="1" t="str">
        <f t="shared" ca="1" si="8"/>
        <v>65 ページ</v>
      </c>
      <c r="AF5">
        <v>2</v>
      </c>
      <c r="AG5">
        <f t="shared" ca="1" si="9"/>
        <v>0.13914842285636819</v>
      </c>
      <c r="AH5">
        <f t="shared" ca="1" si="10"/>
        <v>11</v>
      </c>
    </row>
    <row r="6" spans="1:40">
      <c r="A6">
        <v>3</v>
      </c>
      <c r="B6">
        <v>2</v>
      </c>
      <c r="C6">
        <v>5</v>
      </c>
      <c r="D6">
        <v>10</v>
      </c>
      <c r="E6">
        <f t="shared" ca="1" si="11"/>
        <v>0.50570554443563243</v>
      </c>
      <c r="F6">
        <f t="shared" ca="1" si="12"/>
        <v>79</v>
      </c>
      <c r="G6">
        <f t="shared" ca="1" si="0"/>
        <v>4</v>
      </c>
      <c r="H6">
        <f t="shared" ca="1" si="1"/>
        <v>3</v>
      </c>
      <c r="I6">
        <f t="shared" ca="1" si="2"/>
        <v>12</v>
      </c>
      <c r="J6" s="6" t="str">
        <f t="shared" ca="1" si="13"/>
        <v>4</v>
      </c>
      <c r="K6" s="6" t="str">
        <f t="shared" ca="1" si="3"/>
        <v>3</v>
      </c>
      <c r="L6" s="6" t="str">
        <f t="shared" ca="1" si="4"/>
        <v>12</v>
      </c>
      <c r="N6" s="1">
        <v>3</v>
      </c>
      <c r="O6" s="1">
        <v>0</v>
      </c>
      <c r="P6" s="1" t="s">
        <v>14</v>
      </c>
      <c r="Q6" s="1" t="s">
        <v>15</v>
      </c>
      <c r="R6" s="2" t="s">
        <v>41</v>
      </c>
      <c r="S6" s="1" t="s">
        <v>16</v>
      </c>
      <c r="T6" s="1" t="s">
        <v>67</v>
      </c>
      <c r="U6" s="8" t="s">
        <v>41</v>
      </c>
      <c r="V6" s="1">
        <v>3</v>
      </c>
      <c r="W6" s="7" t="str">
        <f t="shared" ca="1" si="14"/>
        <v>一脚あたり 4 人すわれるイスがあります。</v>
      </c>
      <c r="X6" s="7" t="str">
        <f t="shared" ca="1" si="15"/>
        <v xml:space="preserve"> 3 脚イスがあると全部で何人すわれますか。</v>
      </c>
      <c r="Y6" s="7" t="s">
        <v>67</v>
      </c>
      <c r="Z6" s="1" t="str">
        <f t="shared" ca="1" si="5"/>
        <v>4</v>
      </c>
      <c r="AA6" s="1" t="str">
        <f t="shared" ca="1" si="6"/>
        <v>3</v>
      </c>
      <c r="AB6" s="2" t="s">
        <v>41</v>
      </c>
      <c r="AC6" s="1" t="str">
        <f t="shared" ca="1" si="7"/>
        <v>4×3＝12</v>
      </c>
      <c r="AD6" s="1" t="str">
        <f t="shared" ca="1" si="8"/>
        <v>12 人</v>
      </c>
      <c r="AF6">
        <v>3</v>
      </c>
      <c r="AG6">
        <f t="shared" ca="1" si="9"/>
        <v>0.67540691736348357</v>
      </c>
      <c r="AH6">
        <f t="shared" ca="1" si="10"/>
        <v>8</v>
      </c>
    </row>
    <row r="7" spans="1:40">
      <c r="A7">
        <v>4</v>
      </c>
      <c r="B7">
        <v>2</v>
      </c>
      <c r="C7">
        <v>6</v>
      </c>
      <c r="D7">
        <v>12</v>
      </c>
      <c r="E7">
        <f t="shared" ca="1" si="11"/>
        <v>0.75076809071172512</v>
      </c>
      <c r="F7">
        <f t="shared" ca="1" si="12"/>
        <v>41</v>
      </c>
      <c r="G7">
        <f t="shared" ca="1" si="0"/>
        <v>2</v>
      </c>
      <c r="H7">
        <f t="shared" ca="1" si="1"/>
        <v>43</v>
      </c>
      <c r="I7">
        <f t="shared" ca="1" si="2"/>
        <v>86</v>
      </c>
      <c r="J7" s="6" t="str">
        <f t="shared" ca="1" si="13"/>
        <v>2</v>
      </c>
      <c r="K7" s="6" t="str">
        <f t="shared" ca="1" si="3"/>
        <v>43</v>
      </c>
      <c r="L7" s="6" t="str">
        <f t="shared" ca="1" si="4"/>
        <v>86</v>
      </c>
      <c r="N7" s="1">
        <v>4</v>
      </c>
      <c r="O7" s="1">
        <v>0</v>
      </c>
      <c r="P7" s="1" t="s">
        <v>28</v>
      </c>
      <c r="Q7" s="1" t="s">
        <v>19</v>
      </c>
      <c r="R7" s="2" t="s">
        <v>41</v>
      </c>
      <c r="S7" s="1" t="s">
        <v>20</v>
      </c>
      <c r="T7" s="1" t="s">
        <v>70</v>
      </c>
      <c r="U7" s="8" t="s">
        <v>41</v>
      </c>
      <c r="V7" s="1">
        <v>4</v>
      </c>
      <c r="W7" s="7" t="str">
        <f t="shared" ca="1" si="14"/>
        <v>一本で 2 ｍのロープがあります。</v>
      </c>
      <c r="X7" s="7" t="str">
        <f t="shared" ca="1" si="15"/>
        <v xml:space="preserve"> 43 本あると、全部で何ｍですか。</v>
      </c>
      <c r="Y7" s="7" t="s">
        <v>69</v>
      </c>
      <c r="Z7" s="1" t="str">
        <f t="shared" ca="1" si="5"/>
        <v>2</v>
      </c>
      <c r="AA7" s="1" t="str">
        <f t="shared" ca="1" si="6"/>
        <v>43</v>
      </c>
      <c r="AB7" s="2" t="s">
        <v>41</v>
      </c>
      <c r="AC7" s="1" t="str">
        <f t="shared" ca="1" si="7"/>
        <v>2×43＝86</v>
      </c>
      <c r="AD7" s="1" t="str">
        <f t="shared" ca="1" si="8"/>
        <v>86 m</v>
      </c>
      <c r="AF7">
        <v>4</v>
      </c>
      <c r="AG7">
        <f t="shared" ca="1" si="9"/>
        <v>0.74030072623734089</v>
      </c>
      <c r="AH7">
        <f t="shared" ca="1" si="10"/>
        <v>6</v>
      </c>
    </row>
    <row r="8" spans="1:40">
      <c r="A8">
        <v>5</v>
      </c>
      <c r="B8">
        <v>2</v>
      </c>
      <c r="C8">
        <v>7</v>
      </c>
      <c r="D8">
        <v>14</v>
      </c>
      <c r="E8">
        <f t="shared" ca="1" si="11"/>
        <v>6.849466901775525E-2</v>
      </c>
      <c r="F8">
        <f t="shared" ca="1" si="12"/>
        <v>153</v>
      </c>
      <c r="G8">
        <f t="shared" ca="1" si="0"/>
        <v>8</v>
      </c>
      <c r="H8">
        <f t="shared" ca="1" si="1"/>
        <v>12</v>
      </c>
      <c r="I8">
        <f t="shared" ca="1" si="2"/>
        <v>96</v>
      </c>
      <c r="J8" s="6" t="str">
        <f t="shared" ca="1" si="13"/>
        <v>8</v>
      </c>
      <c r="K8" s="6" t="str">
        <f t="shared" ca="1" si="3"/>
        <v>12</v>
      </c>
      <c r="L8" s="6" t="str">
        <f t="shared" ca="1" si="4"/>
        <v>96</v>
      </c>
      <c r="N8" s="1">
        <v>5</v>
      </c>
      <c r="O8" s="1">
        <v>0</v>
      </c>
      <c r="P8" s="1" t="s">
        <v>29</v>
      </c>
      <c r="Q8" s="1" t="s">
        <v>25</v>
      </c>
      <c r="R8" s="2" t="s">
        <v>41</v>
      </c>
      <c r="S8" s="1" t="s">
        <v>24</v>
      </c>
      <c r="T8" s="1" t="s">
        <v>73</v>
      </c>
      <c r="U8" s="8" t="s">
        <v>41</v>
      </c>
      <c r="V8" s="1">
        <v>5</v>
      </c>
      <c r="W8" s="7" t="str">
        <f t="shared" ca="1" si="14"/>
        <v>スプーン一杯で 8 ｇの砂糖を使います。</v>
      </c>
      <c r="X8" s="7" t="str">
        <f t="shared" ca="1" si="15"/>
        <v xml:space="preserve"> 12 杯使うと砂糖は全部で何ｇですか。</v>
      </c>
      <c r="Y8" s="7" t="s">
        <v>72</v>
      </c>
      <c r="Z8" s="1" t="str">
        <f t="shared" ca="1" si="5"/>
        <v>8</v>
      </c>
      <c r="AA8" s="1" t="str">
        <f t="shared" ca="1" si="6"/>
        <v>12</v>
      </c>
      <c r="AB8" s="2" t="s">
        <v>41</v>
      </c>
      <c r="AC8" s="1" t="str">
        <f t="shared" ca="1" si="7"/>
        <v>8×12＝96</v>
      </c>
      <c r="AD8" s="1" t="str">
        <f t="shared" ca="1" si="8"/>
        <v>96 g</v>
      </c>
      <c r="AF8">
        <v>5</v>
      </c>
      <c r="AG8">
        <f t="shared" ca="1" si="9"/>
        <v>0.58317418662869969</v>
      </c>
      <c r="AH8">
        <f t="shared" ca="1" si="10"/>
        <v>9</v>
      </c>
    </row>
    <row r="9" spans="1:40">
      <c r="A9">
        <v>6</v>
      </c>
      <c r="B9">
        <v>2</v>
      </c>
      <c r="C9">
        <v>8</v>
      </c>
      <c r="D9">
        <v>16</v>
      </c>
      <c r="E9">
        <f t="shared" ca="1" si="11"/>
        <v>0.82486169490458394</v>
      </c>
      <c r="F9">
        <f t="shared" ca="1" si="12"/>
        <v>29</v>
      </c>
      <c r="G9">
        <f t="shared" ca="1" si="0"/>
        <v>2</v>
      </c>
      <c r="H9">
        <f t="shared" ca="1" si="1"/>
        <v>31</v>
      </c>
      <c r="I9">
        <f t="shared" ca="1" si="2"/>
        <v>62</v>
      </c>
      <c r="J9" s="6" t="str">
        <f t="shared" ca="1" si="13"/>
        <v>2</v>
      </c>
      <c r="K9" s="6" t="str">
        <f t="shared" ca="1" si="3"/>
        <v>31</v>
      </c>
      <c r="L9" s="6" t="str">
        <f t="shared" ca="1" si="4"/>
        <v>62</v>
      </c>
      <c r="N9" s="1">
        <v>6</v>
      </c>
      <c r="O9" s="1">
        <v>0</v>
      </c>
      <c r="P9" s="1" t="s">
        <v>30</v>
      </c>
      <c r="Q9" s="1" t="s">
        <v>31</v>
      </c>
      <c r="R9" s="2" t="s">
        <v>41</v>
      </c>
      <c r="S9" s="1" t="s">
        <v>32</v>
      </c>
      <c r="T9" s="1" t="s">
        <v>75</v>
      </c>
      <c r="U9" s="8" t="s">
        <v>41</v>
      </c>
      <c r="V9" s="1">
        <v>6</v>
      </c>
      <c r="W9" s="7" t="str">
        <f t="shared" ca="1" si="14"/>
        <v>１人に 2 枚の色紙を配ります。</v>
      </c>
      <c r="X9" s="7" t="str">
        <f t="shared" ca="1" si="15"/>
        <v xml:space="preserve"> 31 人いると、色紙は全部で何枚になりますか。</v>
      </c>
      <c r="Y9" s="7" t="s">
        <v>75</v>
      </c>
      <c r="Z9" s="1" t="str">
        <f t="shared" ca="1" si="5"/>
        <v>2</v>
      </c>
      <c r="AA9" s="1" t="str">
        <f t="shared" ca="1" si="6"/>
        <v>31</v>
      </c>
      <c r="AB9" s="2" t="s">
        <v>41</v>
      </c>
      <c r="AC9" s="1" t="str">
        <f t="shared" ca="1" si="7"/>
        <v>2×31＝62</v>
      </c>
      <c r="AD9" s="1" t="str">
        <f t="shared" ca="1" si="8"/>
        <v>62 枚</v>
      </c>
      <c r="AF9">
        <v>6</v>
      </c>
      <c r="AG9">
        <f t="shared" ca="1" si="9"/>
        <v>0.22613292428667986</v>
      </c>
      <c r="AH9">
        <f t="shared" ca="1" si="10"/>
        <v>10</v>
      </c>
    </row>
    <row r="10" spans="1:40">
      <c r="A10">
        <v>7</v>
      </c>
      <c r="B10">
        <v>2</v>
      </c>
      <c r="C10">
        <v>9</v>
      </c>
      <c r="D10">
        <v>18</v>
      </c>
      <c r="E10">
        <f t="shared" ca="1" si="11"/>
        <v>0.2260244959333586</v>
      </c>
      <c r="F10">
        <f t="shared" ca="1" si="12"/>
        <v>127</v>
      </c>
      <c r="G10">
        <f t="shared" ca="1" si="0"/>
        <v>6</v>
      </c>
      <c r="H10">
        <f t="shared" ca="1" si="1"/>
        <v>12</v>
      </c>
      <c r="I10">
        <f t="shared" ca="1" si="2"/>
        <v>72</v>
      </c>
      <c r="J10" s="6" t="str">
        <f t="shared" ca="1" si="13"/>
        <v>6</v>
      </c>
      <c r="K10" s="6" t="str">
        <f t="shared" ca="1" si="3"/>
        <v>12</v>
      </c>
      <c r="L10" s="6" t="str">
        <f t="shared" ca="1" si="4"/>
        <v>72</v>
      </c>
      <c r="N10" s="1">
        <v>7</v>
      </c>
      <c r="O10" s="1">
        <v>0</v>
      </c>
      <c r="P10" s="1" t="s">
        <v>36</v>
      </c>
      <c r="Q10" s="1" t="s">
        <v>37</v>
      </c>
      <c r="R10" s="2" t="s">
        <v>41</v>
      </c>
      <c r="S10" s="1" t="s">
        <v>38</v>
      </c>
      <c r="T10" s="1" t="s">
        <v>76</v>
      </c>
      <c r="U10" s="8" t="s">
        <v>41</v>
      </c>
      <c r="V10" s="1">
        <v>7</v>
      </c>
      <c r="W10" s="7" t="str">
        <f t="shared" ca="1" si="14"/>
        <v>１人 6 分ずつシャワーを使います。</v>
      </c>
      <c r="X10" s="7" t="str">
        <f t="shared" ca="1" si="15"/>
        <v xml:space="preserve"> 12 人いると、全部で何分かかりますか。</v>
      </c>
      <c r="Y10" s="7" t="s">
        <v>76</v>
      </c>
      <c r="Z10" s="1" t="str">
        <f t="shared" ca="1" si="5"/>
        <v>6</v>
      </c>
      <c r="AA10" s="1" t="str">
        <f t="shared" ca="1" si="6"/>
        <v>12</v>
      </c>
      <c r="AB10" s="2" t="s">
        <v>41</v>
      </c>
      <c r="AC10" s="1" t="str">
        <f t="shared" ca="1" si="7"/>
        <v>6×12＝72</v>
      </c>
      <c r="AD10" s="1" t="str">
        <f t="shared" ca="1" si="8"/>
        <v>72 分</v>
      </c>
      <c r="AF10">
        <v>7</v>
      </c>
      <c r="AG10">
        <f t="shared" ca="1" si="9"/>
        <v>0.95790210683807508</v>
      </c>
      <c r="AH10">
        <f t="shared" ca="1" si="10"/>
        <v>3</v>
      </c>
    </row>
    <row r="11" spans="1:40">
      <c r="A11">
        <v>8</v>
      </c>
      <c r="B11">
        <v>2</v>
      </c>
      <c r="C11">
        <v>10</v>
      </c>
      <c r="D11">
        <v>20</v>
      </c>
      <c r="E11">
        <f t="shared" ca="1" si="11"/>
        <v>0.68917791299934739</v>
      </c>
      <c r="F11">
        <f t="shared" ca="1" si="12"/>
        <v>49</v>
      </c>
      <c r="G11">
        <f t="shared" ca="1" si="0"/>
        <v>3</v>
      </c>
      <c r="H11">
        <f t="shared" ca="1" si="1"/>
        <v>4</v>
      </c>
      <c r="I11">
        <f t="shared" ca="1" si="2"/>
        <v>12</v>
      </c>
      <c r="J11" s="6" t="str">
        <f t="shared" ca="1" si="13"/>
        <v>3</v>
      </c>
      <c r="K11" s="6" t="str">
        <f t="shared" ca="1" si="3"/>
        <v>4</v>
      </c>
      <c r="L11" s="6" t="str">
        <f t="shared" ca="1" si="4"/>
        <v>12</v>
      </c>
      <c r="N11" s="1">
        <v>8</v>
      </c>
      <c r="O11" s="1">
        <v>0</v>
      </c>
      <c r="P11" s="1" t="s">
        <v>55</v>
      </c>
      <c r="Q11" s="1" t="s">
        <v>57</v>
      </c>
      <c r="R11" s="2" t="s">
        <v>41</v>
      </c>
      <c r="S11" s="1" t="s">
        <v>58</v>
      </c>
      <c r="T11" s="1" t="s">
        <v>78</v>
      </c>
      <c r="U11" s="8" t="s">
        <v>41</v>
      </c>
      <c r="V11" s="1">
        <v>8</v>
      </c>
      <c r="W11" s="7" t="str">
        <f t="shared" ca="1" si="14"/>
        <v>一時間 3 ㎡ずつ畑を耕します。</v>
      </c>
      <c r="X11" s="7" t="str">
        <f t="shared" ca="1" si="15"/>
        <v xml:space="preserve"> 4 時間かけると、全部で何㎡の畑を耕すことができますか。</v>
      </c>
      <c r="Y11" s="7" t="s">
        <v>77</v>
      </c>
      <c r="Z11" s="1" t="str">
        <f t="shared" ca="1" si="5"/>
        <v>3</v>
      </c>
      <c r="AA11" s="1" t="str">
        <f t="shared" ca="1" si="6"/>
        <v>4</v>
      </c>
      <c r="AB11" s="2" t="s">
        <v>41</v>
      </c>
      <c r="AC11" s="1" t="str">
        <f t="shared" ca="1" si="7"/>
        <v>3×4＝12</v>
      </c>
      <c r="AD11" s="1" t="str">
        <f t="shared" ca="1" si="8"/>
        <v>12 ㎡</v>
      </c>
      <c r="AF11">
        <v>8</v>
      </c>
      <c r="AG11">
        <f t="shared" ca="1" si="9"/>
        <v>0.75978006834162048</v>
      </c>
      <c r="AH11">
        <f t="shared" ca="1" si="10"/>
        <v>5</v>
      </c>
    </row>
    <row r="12" spans="1:40">
      <c r="A12">
        <v>9</v>
      </c>
      <c r="B12">
        <v>2</v>
      </c>
      <c r="C12">
        <v>11</v>
      </c>
      <c r="D12">
        <v>22</v>
      </c>
      <c r="E12">
        <f t="shared" ca="1" si="11"/>
        <v>0.63058310558539077</v>
      </c>
      <c r="F12">
        <f t="shared" ca="1" si="12"/>
        <v>61</v>
      </c>
      <c r="G12">
        <f t="shared" ca="1" si="0"/>
        <v>3</v>
      </c>
      <c r="H12">
        <f t="shared" ca="1" si="1"/>
        <v>16</v>
      </c>
      <c r="I12">
        <f t="shared" ca="1" si="2"/>
        <v>48</v>
      </c>
      <c r="J12" s="6" t="str">
        <f t="shared" ca="1" si="13"/>
        <v>3</v>
      </c>
      <c r="K12" s="6" t="str">
        <f t="shared" ca="1" si="3"/>
        <v>16</v>
      </c>
      <c r="L12" s="6" t="str">
        <f t="shared" ca="1" si="4"/>
        <v>48</v>
      </c>
      <c r="N12" s="1">
        <v>9</v>
      </c>
      <c r="O12" s="1">
        <v>0</v>
      </c>
      <c r="P12" s="1" t="s">
        <v>80</v>
      </c>
      <c r="Q12" s="1" t="s">
        <v>84</v>
      </c>
      <c r="R12" s="2" t="s">
        <v>41</v>
      </c>
      <c r="S12" s="1" t="s">
        <v>81</v>
      </c>
      <c r="T12" s="1" t="s">
        <v>83</v>
      </c>
      <c r="U12" s="8" t="s">
        <v>41</v>
      </c>
      <c r="V12" s="1">
        <v>9</v>
      </c>
      <c r="W12" s="7" t="str">
        <f t="shared" ca="1" si="14"/>
        <v>一時間に 3 kmずつ進みます。</v>
      </c>
      <c r="X12" s="7" t="str">
        <f t="shared" ca="1" si="15"/>
        <v xml:space="preserve"> 16 時間進むと、全部で何km進みますか。</v>
      </c>
      <c r="Y12" s="7" t="s">
        <v>82</v>
      </c>
      <c r="Z12" s="1" t="str">
        <f t="shared" ca="1" si="5"/>
        <v>3</v>
      </c>
      <c r="AA12" s="1" t="str">
        <f t="shared" ca="1" si="6"/>
        <v>16</v>
      </c>
      <c r="AB12" s="2" t="s">
        <v>41</v>
      </c>
      <c r="AC12" s="1" t="str">
        <f t="shared" ca="1" si="7"/>
        <v>3×16＝48</v>
      </c>
      <c r="AD12" s="1" t="str">
        <f t="shared" ca="1" si="8"/>
        <v>48 km</v>
      </c>
      <c r="AF12">
        <v>9</v>
      </c>
      <c r="AG12">
        <f t="shared" ca="1" si="9"/>
        <v>0.69568082599625591</v>
      </c>
      <c r="AH12">
        <f t="shared" ca="1" si="10"/>
        <v>7</v>
      </c>
    </row>
    <row r="13" spans="1:40">
      <c r="A13">
        <v>10</v>
      </c>
      <c r="B13">
        <v>2</v>
      </c>
      <c r="C13">
        <v>12</v>
      </c>
      <c r="D13">
        <v>24</v>
      </c>
      <c r="E13">
        <f t="shared" ca="1" si="11"/>
        <v>0.752289358852259</v>
      </c>
      <c r="F13">
        <f t="shared" ca="1" si="12"/>
        <v>40</v>
      </c>
      <c r="G13">
        <f t="shared" ca="1" si="0"/>
        <v>2</v>
      </c>
      <c r="H13">
        <f t="shared" ca="1" si="1"/>
        <v>42</v>
      </c>
      <c r="I13">
        <f t="shared" ca="1" si="2"/>
        <v>84</v>
      </c>
      <c r="J13" s="6" t="str">
        <f t="shared" ca="1" si="13"/>
        <v>2</v>
      </c>
      <c r="K13" s="6" t="str">
        <f t="shared" ca="1" si="3"/>
        <v>42</v>
      </c>
      <c r="L13" s="6" t="str">
        <f t="shared" ca="1" si="4"/>
        <v>84</v>
      </c>
      <c r="N13" s="1">
        <v>10</v>
      </c>
      <c r="O13" s="1">
        <v>0</v>
      </c>
      <c r="P13" s="1" t="s">
        <v>91</v>
      </c>
      <c r="Q13" s="1" t="s">
        <v>92</v>
      </c>
      <c r="R13" s="2" t="s">
        <v>41</v>
      </c>
      <c r="S13" s="1" t="s">
        <v>93</v>
      </c>
      <c r="T13" s="1" t="s">
        <v>98</v>
      </c>
      <c r="U13" s="8" t="s">
        <v>41</v>
      </c>
      <c r="V13" s="1">
        <v>10</v>
      </c>
      <c r="W13" s="7" t="str">
        <f t="shared" ca="1" si="14"/>
        <v>一袋に 2 kgのお米が入っています。</v>
      </c>
      <c r="X13" s="7" t="str">
        <f t="shared" ca="1" si="15"/>
        <v xml:space="preserve"> 42 袋あると、お米は全部で何kgになりますか。</v>
      </c>
      <c r="Y13" s="7" t="s">
        <v>97</v>
      </c>
      <c r="Z13" s="1" t="str">
        <f t="shared" ca="1" si="5"/>
        <v>2</v>
      </c>
      <c r="AA13" s="1" t="str">
        <f t="shared" ca="1" si="6"/>
        <v>42</v>
      </c>
      <c r="AB13" s="2" t="s">
        <v>41</v>
      </c>
      <c r="AC13" s="1" t="str">
        <f t="shared" ca="1" si="7"/>
        <v>2×42＝84</v>
      </c>
      <c r="AD13" s="1" t="str">
        <f t="shared" ca="1" si="8"/>
        <v>84 kg</v>
      </c>
      <c r="AF13">
        <v>10</v>
      </c>
      <c r="AG13">
        <f t="shared" ca="1" si="9"/>
        <v>0.81460941868233938</v>
      </c>
      <c r="AH13">
        <f t="shared" ref="AH13:AH14" ca="1" si="16">RANK(AG13,AG$4:AG$14)</f>
        <v>4</v>
      </c>
    </row>
    <row r="14" spans="1:40">
      <c r="A14">
        <v>11</v>
      </c>
      <c r="B14">
        <v>2</v>
      </c>
      <c r="C14">
        <v>13</v>
      </c>
      <c r="D14">
        <v>26</v>
      </c>
      <c r="E14">
        <f t="shared" ca="1" si="11"/>
        <v>0.67301978128595796</v>
      </c>
      <c r="F14">
        <f t="shared" ca="1" si="12"/>
        <v>55</v>
      </c>
      <c r="G14">
        <f t="shared" ca="1" si="0"/>
        <v>3</v>
      </c>
      <c r="H14">
        <f t="shared" ca="1" si="1"/>
        <v>10</v>
      </c>
      <c r="I14">
        <f t="shared" ca="1" si="2"/>
        <v>30</v>
      </c>
      <c r="J14" s="6" t="str">
        <f t="shared" ca="1" si="13"/>
        <v>3</v>
      </c>
      <c r="K14" s="6" t="str">
        <f t="shared" ca="1" si="3"/>
        <v>10</v>
      </c>
      <c r="L14" s="6" t="str">
        <f t="shared" ca="1" si="4"/>
        <v>30</v>
      </c>
      <c r="N14" s="1">
        <v>11</v>
      </c>
      <c r="O14" s="1">
        <v>0</v>
      </c>
      <c r="P14" s="1" t="s">
        <v>101</v>
      </c>
      <c r="Q14" s="1" t="s">
        <v>102</v>
      </c>
      <c r="R14" s="2" t="s">
        <v>41</v>
      </c>
      <c r="S14" s="1" t="s">
        <v>103</v>
      </c>
      <c r="T14" s="1" t="s">
        <v>104</v>
      </c>
      <c r="U14" s="8" t="s">
        <v>41</v>
      </c>
      <c r="V14" s="1">
        <v>11</v>
      </c>
      <c r="W14" s="7" t="str">
        <f t="shared" ca="1" si="14"/>
        <v>一箱に 3 冊の本を入れます。</v>
      </c>
      <c r="X14" s="7" t="str">
        <f t="shared" ca="1" si="15"/>
        <v xml:space="preserve"> 10 箱あると、全部で本は何冊になりますか。</v>
      </c>
      <c r="Y14" s="7" t="s">
        <v>104</v>
      </c>
      <c r="Z14" s="1" t="str">
        <f t="shared" ca="1" si="5"/>
        <v>3</v>
      </c>
      <c r="AA14" s="1" t="str">
        <f t="shared" ca="1" si="6"/>
        <v>10</v>
      </c>
      <c r="AB14" s="2" t="s">
        <v>41</v>
      </c>
      <c r="AC14" s="1" t="str">
        <f t="shared" ca="1" si="7"/>
        <v>3×10＝30</v>
      </c>
      <c r="AD14" s="1" t="str">
        <f t="shared" ca="1" si="8"/>
        <v>30 冊</v>
      </c>
      <c r="AF14">
        <v>11</v>
      </c>
      <c r="AG14">
        <f t="shared" ca="1" si="9"/>
        <v>0.98545257711017809</v>
      </c>
      <c r="AH14">
        <f t="shared" ca="1" si="16"/>
        <v>2</v>
      </c>
    </row>
    <row r="15" spans="1:40">
      <c r="A15">
        <v>12</v>
      </c>
      <c r="B15">
        <v>2</v>
      </c>
      <c r="C15">
        <v>14</v>
      </c>
      <c r="D15">
        <v>28</v>
      </c>
      <c r="E15">
        <f t="shared" ca="1" si="11"/>
        <v>0.95687200342610979</v>
      </c>
      <c r="F15">
        <f t="shared" ca="1" si="12"/>
        <v>7</v>
      </c>
      <c r="G15">
        <f t="shared" ref="G15:G36" ca="1" si="17">VLOOKUP($F15,nt,4)</f>
        <v>18</v>
      </c>
      <c r="H15">
        <f t="shared" ca="1" si="1"/>
        <v>9</v>
      </c>
      <c r="I15">
        <f t="shared" ref="I15:I25" ca="1" si="18">VLOOKUP($F15,nt,2)</f>
        <v>2</v>
      </c>
      <c r="J15" s="6" t="str">
        <f t="shared" ca="1" si="13"/>
        <v>18</v>
      </c>
      <c r="K15" s="6" t="str">
        <f t="shared" ca="1" si="3"/>
        <v>9</v>
      </c>
      <c r="L15" s="6" t="str">
        <f t="shared" ca="1" si="4"/>
        <v>2</v>
      </c>
      <c r="N15" s="4">
        <v>12</v>
      </c>
      <c r="O15" s="4">
        <v>1</v>
      </c>
      <c r="P15" s="4" t="s">
        <v>3</v>
      </c>
      <c r="Q15" s="4" t="s">
        <v>4</v>
      </c>
      <c r="R15" s="4" t="s">
        <v>42</v>
      </c>
      <c r="S15" s="4" t="s">
        <v>5</v>
      </c>
      <c r="T15" s="4" t="s">
        <v>62</v>
      </c>
      <c r="U15" s="8" t="s">
        <v>41</v>
      </c>
      <c r="V15" s="4">
        <v>12</v>
      </c>
      <c r="W15" s="9" t="str">
        <f t="shared" ca="1" si="14"/>
        <v>全部で 18 個のアメがあります。</v>
      </c>
      <c r="X15" s="9" t="str">
        <f t="shared" ca="1" si="15"/>
        <v>同じ数で 9 袋に分けると、一袋にアメは何個はいりますか。</v>
      </c>
      <c r="Y15" s="9" t="s">
        <v>62</v>
      </c>
      <c r="Z15" s="10" t="s">
        <v>41</v>
      </c>
      <c r="AA15" s="4" t="str">
        <f ca="1">+K15</f>
        <v>9</v>
      </c>
      <c r="AB15" s="4" t="str">
        <f ca="1">+J15</f>
        <v>18</v>
      </c>
      <c r="AC15" s="4" t="str">
        <f ca="1">J15&amp;"÷"&amp;K15&amp;"＝"&amp;L15</f>
        <v>18÷9＝2</v>
      </c>
      <c r="AD15" s="4" t="str">
        <f t="shared" ca="1" si="8"/>
        <v>2 個</v>
      </c>
    </row>
    <row r="16" spans="1:40">
      <c r="A16">
        <v>13</v>
      </c>
      <c r="B16">
        <v>2</v>
      </c>
      <c r="C16">
        <v>15</v>
      </c>
      <c r="D16">
        <v>30</v>
      </c>
      <c r="E16">
        <f t="shared" ca="1" si="11"/>
        <v>7.6240984652949928E-2</v>
      </c>
      <c r="F16">
        <f t="shared" ca="1" si="12"/>
        <v>150</v>
      </c>
      <c r="G16">
        <f t="shared" ca="1" si="17"/>
        <v>72</v>
      </c>
      <c r="H16">
        <f t="shared" ca="1" si="1"/>
        <v>9</v>
      </c>
      <c r="I16">
        <f t="shared" ca="1" si="18"/>
        <v>8</v>
      </c>
      <c r="J16" s="6" t="str">
        <f t="shared" ca="1" si="13"/>
        <v>72</v>
      </c>
      <c r="K16" s="6" t="str">
        <f t="shared" ca="1" si="3"/>
        <v>9</v>
      </c>
      <c r="L16" s="6" t="str">
        <f t="shared" ca="1" si="4"/>
        <v>8</v>
      </c>
      <c r="N16" s="4">
        <v>13</v>
      </c>
      <c r="O16" s="4">
        <v>1</v>
      </c>
      <c r="P16" s="4" t="s">
        <v>3</v>
      </c>
      <c r="Q16" s="4" t="s">
        <v>11</v>
      </c>
      <c r="R16" s="4" t="s">
        <v>44</v>
      </c>
      <c r="S16" s="4" t="s">
        <v>22</v>
      </c>
      <c r="T16" s="4" t="s">
        <v>65</v>
      </c>
      <c r="U16" s="8" t="s">
        <v>41</v>
      </c>
      <c r="V16" s="4">
        <v>13</v>
      </c>
      <c r="W16" s="9" t="str">
        <f t="shared" ca="1" si="14"/>
        <v>全部で 72 ページの本があります。</v>
      </c>
      <c r="X16" s="9" t="str">
        <f t="shared" ca="1" si="15"/>
        <v>同じページ数読むと 9 日で読み終わるとすると一日何ページずつ読みますか。</v>
      </c>
      <c r="Y16" s="9" t="s">
        <v>64</v>
      </c>
      <c r="Z16" s="10" t="s">
        <v>41</v>
      </c>
      <c r="AA16" s="4" t="str">
        <f t="shared" ref="AA16:AA25" ca="1" si="19">+K16</f>
        <v>9</v>
      </c>
      <c r="AB16" s="4" t="str">
        <f t="shared" ref="AB16:AB25" ca="1" si="20">+J16</f>
        <v>72</v>
      </c>
      <c r="AC16" s="4" t="str">
        <f t="shared" ref="AC16:AC36" ca="1" si="21">J16&amp;"÷"&amp;K16&amp;"＝"&amp;L16</f>
        <v>72÷9＝8</v>
      </c>
      <c r="AD16" s="4" t="str">
        <f t="shared" ca="1" si="8"/>
        <v>8 ページ</v>
      </c>
      <c r="AF16">
        <v>1</v>
      </c>
      <c r="AG16">
        <v>11</v>
      </c>
      <c r="AI16">
        <f ca="1">RAND()</f>
        <v>0.45573892405433192</v>
      </c>
      <c r="AJ16">
        <f ca="1">RANK(AI16,AI$16:AI$21)</f>
        <v>2</v>
      </c>
      <c r="AK16">
        <f ca="1">VLOOKUP(AJ16,$AF$16:$AG$21,2)</f>
        <v>11</v>
      </c>
      <c r="AM16">
        <v>1</v>
      </c>
      <c r="AN16">
        <f ca="1">+AH4+AK16</f>
        <v>12</v>
      </c>
    </row>
    <row r="17" spans="1:40">
      <c r="A17">
        <v>14</v>
      </c>
      <c r="B17">
        <v>2</v>
      </c>
      <c r="C17">
        <v>16</v>
      </c>
      <c r="D17">
        <v>32</v>
      </c>
      <c r="E17">
        <f t="shared" ca="1" si="11"/>
        <v>0.84874741604707804</v>
      </c>
      <c r="F17">
        <f t="shared" ca="1" si="12"/>
        <v>24</v>
      </c>
      <c r="G17">
        <f t="shared" ca="1" si="17"/>
        <v>52</v>
      </c>
      <c r="H17">
        <f t="shared" ca="1" si="1"/>
        <v>26</v>
      </c>
      <c r="I17">
        <f t="shared" ca="1" si="18"/>
        <v>2</v>
      </c>
      <c r="J17" s="6" t="str">
        <f t="shared" ca="1" si="13"/>
        <v>52</v>
      </c>
      <c r="K17" s="6" t="str">
        <f t="shared" ca="1" si="3"/>
        <v>26</v>
      </c>
      <c r="L17" s="6" t="str">
        <f t="shared" ca="1" si="4"/>
        <v>2</v>
      </c>
      <c r="N17" s="4">
        <v>14</v>
      </c>
      <c r="O17" s="4">
        <v>1</v>
      </c>
      <c r="P17" s="4" t="s">
        <v>3</v>
      </c>
      <c r="Q17" s="4" t="s">
        <v>17</v>
      </c>
      <c r="R17" s="4" t="s">
        <v>45</v>
      </c>
      <c r="S17" s="4" t="s">
        <v>18</v>
      </c>
      <c r="T17" s="4" t="s">
        <v>67</v>
      </c>
      <c r="U17" s="8" t="s">
        <v>41</v>
      </c>
      <c r="V17" s="4">
        <v>14</v>
      </c>
      <c r="W17" s="9" t="str">
        <f t="shared" ca="1" si="14"/>
        <v>全部で 52 人の人がいます。</v>
      </c>
      <c r="X17" s="9" t="str">
        <f t="shared" ca="1" si="15"/>
        <v>同じ人数で 26 脚のイスにすわるとすると、イス一脚に何人すわりますか。</v>
      </c>
      <c r="Y17" s="9" t="s">
        <v>67</v>
      </c>
      <c r="Z17" s="10" t="s">
        <v>41</v>
      </c>
      <c r="AA17" s="4" t="str">
        <f t="shared" ca="1" si="19"/>
        <v>26</v>
      </c>
      <c r="AB17" s="4" t="str">
        <f t="shared" ca="1" si="20"/>
        <v>52</v>
      </c>
      <c r="AC17" s="4" t="str">
        <f t="shared" ca="1" si="21"/>
        <v>52÷26＝2</v>
      </c>
      <c r="AD17" s="4" t="str">
        <f t="shared" ca="1" si="8"/>
        <v>2 人</v>
      </c>
      <c r="AF17">
        <v>2</v>
      </c>
      <c r="AG17">
        <v>11</v>
      </c>
      <c r="AI17">
        <f t="shared" ref="AI17:AI21" ca="1" si="22">RAND()</f>
        <v>0.33403345398185547</v>
      </c>
      <c r="AJ17">
        <f t="shared" ref="AJ17:AJ21" ca="1" si="23">RANK(AI17,AI$16:AI$21)</f>
        <v>4</v>
      </c>
      <c r="AK17">
        <f t="shared" ref="AK17:AK21" ca="1" si="24">VLOOKUP(AJ17,$AF$16:$AG$21,2)</f>
        <v>22</v>
      </c>
      <c r="AM17">
        <v>2</v>
      </c>
      <c r="AN17">
        <f t="shared" ref="AN17:AN21" ca="1" si="25">+AH5+AK17</f>
        <v>33</v>
      </c>
    </row>
    <row r="18" spans="1:40">
      <c r="A18">
        <v>15</v>
      </c>
      <c r="B18">
        <v>2</v>
      </c>
      <c r="C18">
        <v>17</v>
      </c>
      <c r="D18">
        <v>34</v>
      </c>
      <c r="E18">
        <f t="shared" ca="1" si="11"/>
        <v>0.81761388305723148</v>
      </c>
      <c r="F18">
        <f t="shared" ca="1" si="12"/>
        <v>31</v>
      </c>
      <c r="G18">
        <f t="shared" ca="1" si="17"/>
        <v>66</v>
      </c>
      <c r="H18">
        <f t="shared" ca="1" si="1"/>
        <v>33</v>
      </c>
      <c r="I18">
        <f t="shared" ca="1" si="18"/>
        <v>2</v>
      </c>
      <c r="J18" s="6" t="str">
        <f t="shared" ca="1" si="13"/>
        <v>66</v>
      </c>
      <c r="K18" s="6" t="str">
        <f t="shared" ca="1" si="3"/>
        <v>33</v>
      </c>
      <c r="L18" s="6" t="str">
        <f t="shared" ca="1" si="4"/>
        <v>2</v>
      </c>
      <c r="N18" s="4">
        <v>15</v>
      </c>
      <c r="O18" s="4">
        <v>1</v>
      </c>
      <c r="P18" s="4" t="s">
        <v>3</v>
      </c>
      <c r="Q18" s="4" t="s">
        <v>19</v>
      </c>
      <c r="R18" s="4" t="s">
        <v>48</v>
      </c>
      <c r="S18" s="4" t="s">
        <v>49</v>
      </c>
      <c r="T18" s="4" t="s">
        <v>70</v>
      </c>
      <c r="U18" s="8" t="s">
        <v>41</v>
      </c>
      <c r="V18" s="4">
        <v>15</v>
      </c>
      <c r="W18" s="9" t="str">
        <f t="shared" ca="1" si="14"/>
        <v>全部で 66 ｍのロープがあります。</v>
      </c>
      <c r="X18" s="9" t="str">
        <f t="shared" ca="1" si="15"/>
        <v>同じ長さのロープを 33 本作ると、一本あたり何ｍですか。</v>
      </c>
      <c r="Y18" s="9" t="s">
        <v>69</v>
      </c>
      <c r="Z18" s="10" t="s">
        <v>41</v>
      </c>
      <c r="AA18" s="4" t="str">
        <f t="shared" ca="1" si="19"/>
        <v>33</v>
      </c>
      <c r="AB18" s="4" t="str">
        <f t="shared" ca="1" si="20"/>
        <v>66</v>
      </c>
      <c r="AC18" s="4" t="str">
        <f t="shared" ca="1" si="21"/>
        <v>66÷33＝2</v>
      </c>
      <c r="AD18" s="4" t="str">
        <f t="shared" ca="1" si="8"/>
        <v>2 m</v>
      </c>
      <c r="AF18">
        <v>3</v>
      </c>
      <c r="AG18">
        <v>11</v>
      </c>
      <c r="AI18">
        <f t="shared" ca="1" si="22"/>
        <v>0.98623656699572138</v>
      </c>
      <c r="AJ18">
        <f t="shared" ca="1" si="23"/>
        <v>1</v>
      </c>
      <c r="AK18">
        <f t="shared" ca="1" si="24"/>
        <v>11</v>
      </c>
      <c r="AM18">
        <v>3</v>
      </c>
      <c r="AN18">
        <f t="shared" ca="1" si="25"/>
        <v>19</v>
      </c>
    </row>
    <row r="19" spans="1:40">
      <c r="A19">
        <v>16</v>
      </c>
      <c r="B19">
        <v>2</v>
      </c>
      <c r="C19">
        <v>18</v>
      </c>
      <c r="D19">
        <v>36</v>
      </c>
      <c r="E19">
        <f t="shared" ca="1" si="11"/>
        <v>0.75526547996065752</v>
      </c>
      <c r="F19">
        <f t="shared" ca="1" si="12"/>
        <v>39</v>
      </c>
      <c r="G19">
        <f t="shared" ca="1" si="17"/>
        <v>82</v>
      </c>
      <c r="H19">
        <f t="shared" ca="1" si="1"/>
        <v>41</v>
      </c>
      <c r="I19">
        <f t="shared" ca="1" si="18"/>
        <v>2</v>
      </c>
      <c r="J19" s="6" t="str">
        <f t="shared" ca="1" si="13"/>
        <v>82</v>
      </c>
      <c r="K19" s="6" t="str">
        <f t="shared" ca="1" si="3"/>
        <v>41</v>
      </c>
      <c r="L19" s="6" t="str">
        <f t="shared" ca="1" si="4"/>
        <v>2</v>
      </c>
      <c r="N19" s="4">
        <v>16</v>
      </c>
      <c r="O19" s="4">
        <v>1</v>
      </c>
      <c r="P19" s="4" t="s">
        <v>3</v>
      </c>
      <c r="Q19" s="4" t="s">
        <v>23</v>
      </c>
      <c r="R19" s="4" t="s">
        <v>51</v>
      </c>
      <c r="S19" s="4" t="s">
        <v>120</v>
      </c>
      <c r="T19" s="4" t="s">
        <v>73</v>
      </c>
      <c r="U19" s="8" t="s">
        <v>41</v>
      </c>
      <c r="V19" s="4">
        <v>16</v>
      </c>
      <c r="W19" s="9" t="str">
        <f t="shared" ca="1" si="14"/>
        <v>全部で 82 ｇの砂糖があります。</v>
      </c>
      <c r="X19" s="9" t="str">
        <f t="shared" ca="1" si="15"/>
        <v>同じ重さで 41 杯のスプーンで全部入れると、スプーン一杯何ｇですか。</v>
      </c>
      <c r="Y19" s="9" t="s">
        <v>72</v>
      </c>
      <c r="Z19" s="10" t="s">
        <v>41</v>
      </c>
      <c r="AA19" s="4" t="str">
        <f t="shared" ca="1" si="19"/>
        <v>41</v>
      </c>
      <c r="AB19" s="4" t="str">
        <f t="shared" ca="1" si="20"/>
        <v>82</v>
      </c>
      <c r="AC19" s="4" t="str">
        <f t="shared" ca="1" si="21"/>
        <v>82÷41＝2</v>
      </c>
      <c r="AD19" s="4" t="str">
        <f t="shared" ca="1" si="8"/>
        <v>2 g</v>
      </c>
      <c r="AF19">
        <v>4</v>
      </c>
      <c r="AG19">
        <v>22</v>
      </c>
      <c r="AI19">
        <f t="shared" ca="1" si="22"/>
        <v>0.30952796814401839</v>
      </c>
      <c r="AJ19">
        <f t="shared" ca="1" si="23"/>
        <v>6</v>
      </c>
      <c r="AK19">
        <f t="shared" ca="1" si="24"/>
        <v>22</v>
      </c>
      <c r="AM19">
        <v>4</v>
      </c>
      <c r="AN19">
        <f t="shared" ca="1" si="25"/>
        <v>28</v>
      </c>
    </row>
    <row r="20" spans="1:40">
      <c r="A20">
        <v>17</v>
      </c>
      <c r="B20">
        <v>2</v>
      </c>
      <c r="C20">
        <v>19</v>
      </c>
      <c r="D20">
        <v>38</v>
      </c>
      <c r="E20">
        <f t="shared" ca="1" si="11"/>
        <v>0.83579547326143722</v>
      </c>
      <c r="F20">
        <f t="shared" ca="1" si="12"/>
        <v>27</v>
      </c>
      <c r="G20">
        <f t="shared" ca="1" si="17"/>
        <v>58</v>
      </c>
      <c r="H20">
        <f t="shared" ca="1" si="1"/>
        <v>29</v>
      </c>
      <c r="I20">
        <f t="shared" ca="1" si="18"/>
        <v>2</v>
      </c>
      <c r="J20" s="6" t="str">
        <f t="shared" ca="1" si="13"/>
        <v>58</v>
      </c>
      <c r="K20" s="6" t="str">
        <f t="shared" ca="1" si="3"/>
        <v>29</v>
      </c>
      <c r="L20" s="6" t="str">
        <f t="shared" ca="1" si="4"/>
        <v>2</v>
      </c>
      <c r="N20" s="4">
        <v>17</v>
      </c>
      <c r="O20" s="4">
        <v>1</v>
      </c>
      <c r="P20" s="4" t="s">
        <v>3</v>
      </c>
      <c r="Q20" s="4" t="s">
        <v>33</v>
      </c>
      <c r="R20" s="4" t="s">
        <v>53</v>
      </c>
      <c r="S20" s="4" t="s">
        <v>34</v>
      </c>
      <c r="T20" s="4" t="s">
        <v>75</v>
      </c>
      <c r="U20" s="8" t="s">
        <v>41</v>
      </c>
      <c r="V20" s="4">
        <v>17</v>
      </c>
      <c r="W20" s="9" t="str">
        <f t="shared" ca="1" si="14"/>
        <v>全部で 58 枚の色紙があります。</v>
      </c>
      <c r="X20" s="9" t="str">
        <f t="shared" ca="1" si="15"/>
        <v>同じ枚数を 29 人に配ると、１人何枚になりますか。</v>
      </c>
      <c r="Y20" s="9" t="s">
        <v>75</v>
      </c>
      <c r="Z20" s="10" t="s">
        <v>41</v>
      </c>
      <c r="AA20" s="4" t="str">
        <f t="shared" ca="1" si="19"/>
        <v>29</v>
      </c>
      <c r="AB20" s="4" t="str">
        <f t="shared" ca="1" si="20"/>
        <v>58</v>
      </c>
      <c r="AC20" s="4" t="str">
        <f t="shared" ca="1" si="21"/>
        <v>58÷29＝2</v>
      </c>
      <c r="AD20" s="4" t="str">
        <f t="shared" ca="1" si="8"/>
        <v>2 枚</v>
      </c>
      <c r="AF20">
        <v>5</v>
      </c>
      <c r="AG20">
        <v>22</v>
      </c>
      <c r="AI20">
        <f t="shared" ca="1" si="22"/>
        <v>0.33372036815996897</v>
      </c>
      <c r="AJ20">
        <f t="shared" ca="1" si="23"/>
        <v>5</v>
      </c>
      <c r="AK20">
        <f t="shared" ca="1" si="24"/>
        <v>22</v>
      </c>
      <c r="AM20">
        <v>5</v>
      </c>
      <c r="AN20">
        <f t="shared" ca="1" si="25"/>
        <v>31</v>
      </c>
    </row>
    <row r="21" spans="1:40">
      <c r="A21">
        <v>18</v>
      </c>
      <c r="B21">
        <v>2</v>
      </c>
      <c r="C21">
        <v>20</v>
      </c>
      <c r="D21">
        <v>40</v>
      </c>
      <c r="E21">
        <f t="shared" ca="1" si="11"/>
        <v>0.88711237801783693</v>
      </c>
      <c r="F21">
        <f t="shared" ca="1" si="12"/>
        <v>15</v>
      </c>
      <c r="G21">
        <f t="shared" ca="1" si="17"/>
        <v>34</v>
      </c>
      <c r="H21">
        <f t="shared" ca="1" si="1"/>
        <v>17</v>
      </c>
      <c r="I21">
        <f t="shared" ca="1" si="18"/>
        <v>2</v>
      </c>
      <c r="J21" s="6" t="str">
        <f t="shared" ca="1" si="13"/>
        <v>34</v>
      </c>
      <c r="K21" s="6" t="str">
        <f t="shared" ca="1" si="3"/>
        <v>17</v>
      </c>
      <c r="L21" s="6" t="str">
        <f t="shared" ca="1" si="4"/>
        <v>2</v>
      </c>
      <c r="N21" s="4">
        <v>18</v>
      </c>
      <c r="O21" s="4">
        <v>1</v>
      </c>
      <c r="P21" s="4" t="s">
        <v>3</v>
      </c>
      <c r="Q21" s="4" t="s">
        <v>110</v>
      </c>
      <c r="R21" s="4" t="s">
        <v>54</v>
      </c>
      <c r="S21" s="4" t="s">
        <v>40</v>
      </c>
      <c r="T21" s="4" t="s">
        <v>76</v>
      </c>
      <c r="U21" s="8" t="s">
        <v>41</v>
      </c>
      <c r="V21" s="4">
        <v>18</v>
      </c>
      <c r="W21" s="9" t="str">
        <f t="shared" ca="1" si="14"/>
        <v>全部で 34 分シャワーが使える時間があります。</v>
      </c>
      <c r="X21" s="9" t="str">
        <f t="shared" ca="1" si="15"/>
        <v>同じ時間ずつ 17 人でシャワーを使うと、１人何分シャワーが使えますか。</v>
      </c>
      <c r="Y21" s="9" t="s">
        <v>76</v>
      </c>
      <c r="Z21" s="10" t="s">
        <v>41</v>
      </c>
      <c r="AA21" s="4" t="str">
        <f t="shared" ca="1" si="19"/>
        <v>17</v>
      </c>
      <c r="AB21" s="4" t="str">
        <f t="shared" ca="1" si="20"/>
        <v>34</v>
      </c>
      <c r="AC21" s="4" t="str">
        <f t="shared" ca="1" si="21"/>
        <v>34÷17＝2</v>
      </c>
      <c r="AD21" s="4" t="str">
        <f t="shared" ca="1" si="8"/>
        <v>2 分</v>
      </c>
      <c r="AF21">
        <v>6</v>
      </c>
      <c r="AG21">
        <v>22</v>
      </c>
      <c r="AI21">
        <f t="shared" ca="1" si="22"/>
        <v>0.34835194533288671</v>
      </c>
      <c r="AJ21">
        <f t="shared" ca="1" si="23"/>
        <v>3</v>
      </c>
      <c r="AK21">
        <f t="shared" ca="1" si="24"/>
        <v>11</v>
      </c>
      <c r="AM21">
        <v>6</v>
      </c>
      <c r="AN21">
        <f t="shared" ca="1" si="25"/>
        <v>21</v>
      </c>
    </row>
    <row r="22" spans="1:40">
      <c r="A22">
        <v>19</v>
      </c>
      <c r="B22">
        <v>2</v>
      </c>
      <c r="C22">
        <v>21</v>
      </c>
      <c r="D22">
        <v>42</v>
      </c>
      <c r="E22">
        <f t="shared" ca="1" si="11"/>
        <v>8.4124091197077533E-2</v>
      </c>
      <c r="F22">
        <f t="shared" ca="1" si="12"/>
        <v>149</v>
      </c>
      <c r="G22">
        <f t="shared" ca="1" si="17"/>
        <v>64</v>
      </c>
      <c r="H22">
        <f t="shared" ca="1" si="1"/>
        <v>8</v>
      </c>
      <c r="I22">
        <f t="shared" ca="1" si="18"/>
        <v>8</v>
      </c>
      <c r="J22" s="6" t="str">
        <f t="shared" ca="1" si="13"/>
        <v>64</v>
      </c>
      <c r="K22" s="6" t="str">
        <f t="shared" ca="1" si="3"/>
        <v>8</v>
      </c>
      <c r="L22" s="6" t="str">
        <f t="shared" ca="1" si="4"/>
        <v>8</v>
      </c>
      <c r="N22" s="4">
        <v>19</v>
      </c>
      <c r="O22" s="4">
        <v>1</v>
      </c>
      <c r="P22" s="4" t="s">
        <v>3</v>
      </c>
      <c r="Q22" s="4" t="s">
        <v>56</v>
      </c>
      <c r="R22" s="4" t="s">
        <v>61</v>
      </c>
      <c r="S22" s="4" t="s">
        <v>59</v>
      </c>
      <c r="T22" s="4" t="s">
        <v>78</v>
      </c>
      <c r="U22" s="8" t="s">
        <v>41</v>
      </c>
      <c r="V22" s="4">
        <v>19</v>
      </c>
      <c r="W22" s="9" t="str">
        <f t="shared" ca="1" si="14"/>
        <v>全部で 64 ㎡の畑があります。</v>
      </c>
      <c r="X22" s="9" t="str">
        <f t="shared" ca="1" si="15"/>
        <v>同じペースで耕して 8 時間で終わらせるには、一時間何㎡耕しますか。</v>
      </c>
      <c r="Y22" s="9" t="s">
        <v>77</v>
      </c>
      <c r="Z22" s="10" t="s">
        <v>41</v>
      </c>
      <c r="AA22" s="4" t="str">
        <f t="shared" ca="1" si="19"/>
        <v>8</v>
      </c>
      <c r="AB22" s="4" t="str">
        <f t="shared" ca="1" si="20"/>
        <v>64</v>
      </c>
      <c r="AC22" s="4" t="str">
        <f t="shared" ca="1" si="21"/>
        <v>64÷8＝8</v>
      </c>
      <c r="AD22" s="4" t="str">
        <f t="shared" ca="1" si="8"/>
        <v>8 ㎡</v>
      </c>
    </row>
    <row r="23" spans="1:40">
      <c r="A23">
        <v>20</v>
      </c>
      <c r="B23">
        <v>2</v>
      </c>
      <c r="C23">
        <v>22</v>
      </c>
      <c r="D23">
        <v>44</v>
      </c>
      <c r="E23">
        <f t="shared" ca="1" si="11"/>
        <v>0.3878034366749008</v>
      </c>
      <c r="F23">
        <f t="shared" ca="1" si="12"/>
        <v>102</v>
      </c>
      <c r="G23">
        <f t="shared" ca="1" si="17"/>
        <v>20</v>
      </c>
      <c r="H23">
        <f t="shared" ca="1" si="1"/>
        <v>4</v>
      </c>
      <c r="I23">
        <f t="shared" ca="1" si="18"/>
        <v>5</v>
      </c>
      <c r="J23" s="6" t="str">
        <f t="shared" ca="1" si="13"/>
        <v>20</v>
      </c>
      <c r="K23" s="6" t="str">
        <f t="shared" ca="1" si="3"/>
        <v>4</v>
      </c>
      <c r="L23" s="6" t="str">
        <f t="shared" ca="1" si="4"/>
        <v>5</v>
      </c>
      <c r="N23" s="4">
        <v>20</v>
      </c>
      <c r="O23" s="4">
        <v>1</v>
      </c>
      <c r="P23" s="4" t="s">
        <v>85</v>
      </c>
      <c r="Q23" s="4" t="s">
        <v>86</v>
      </c>
      <c r="R23" s="4" t="s">
        <v>87</v>
      </c>
      <c r="S23" s="4" t="s">
        <v>88</v>
      </c>
      <c r="T23" s="4" t="s">
        <v>83</v>
      </c>
      <c r="U23" s="8" t="s">
        <v>41</v>
      </c>
      <c r="V23" s="4">
        <v>20</v>
      </c>
      <c r="W23" s="9" t="str">
        <f t="shared" ca="1" si="14"/>
        <v>全部で 20 km進みます。</v>
      </c>
      <c r="X23" s="9" t="str">
        <f t="shared" ca="1" si="15"/>
        <v>同じ速度で進んで 4 時間で到着するには、一時間に何km進みますか。</v>
      </c>
      <c r="Y23" s="9" t="s">
        <v>82</v>
      </c>
      <c r="Z23" s="10" t="s">
        <v>41</v>
      </c>
      <c r="AA23" s="4" t="str">
        <f t="shared" ca="1" si="19"/>
        <v>4</v>
      </c>
      <c r="AB23" s="4" t="str">
        <f t="shared" ca="1" si="20"/>
        <v>20</v>
      </c>
      <c r="AC23" s="4" t="str">
        <f t="shared" ca="1" si="21"/>
        <v>20÷4＝5</v>
      </c>
      <c r="AD23" s="4" t="str">
        <f t="shared" ca="1" si="8"/>
        <v>5 km</v>
      </c>
      <c r="AF23">
        <v>1</v>
      </c>
      <c r="AG23">
        <v>0</v>
      </c>
      <c r="AI23">
        <f ca="1">RAND()</f>
        <v>0.95162138068901303</v>
      </c>
      <c r="AJ23">
        <f ca="1">RANK(AI23,AI$23:AI$28)</f>
        <v>1</v>
      </c>
      <c r="AK23">
        <f ca="1">VLOOKUP(AJ23,$AF$23:$AG$28,2)</f>
        <v>0</v>
      </c>
      <c r="AM23">
        <v>1</v>
      </c>
      <c r="AN23">
        <f ca="1">+AH4+AK23</f>
        <v>1</v>
      </c>
    </row>
    <row r="24" spans="1:40">
      <c r="A24">
        <v>21</v>
      </c>
      <c r="B24">
        <v>2</v>
      </c>
      <c r="C24">
        <v>23</v>
      </c>
      <c r="D24">
        <v>46</v>
      </c>
      <c r="E24">
        <f t="shared" ca="1" si="11"/>
        <v>0.4530836588634779</v>
      </c>
      <c r="F24">
        <f t="shared" ca="1" si="12"/>
        <v>86</v>
      </c>
      <c r="G24">
        <f t="shared" ca="1" si="17"/>
        <v>40</v>
      </c>
      <c r="H24">
        <f t="shared" ca="1" si="1"/>
        <v>10</v>
      </c>
      <c r="I24">
        <f t="shared" ca="1" si="18"/>
        <v>4</v>
      </c>
      <c r="J24" s="6" t="str">
        <f t="shared" ca="1" si="13"/>
        <v>40</v>
      </c>
      <c r="K24" s="6" t="str">
        <f t="shared" ca="1" si="3"/>
        <v>10</v>
      </c>
      <c r="L24" s="6" t="str">
        <f t="shared" ca="1" si="4"/>
        <v>4</v>
      </c>
      <c r="N24" s="4">
        <v>21</v>
      </c>
      <c r="O24" s="4">
        <v>1</v>
      </c>
      <c r="P24" s="4" t="s">
        <v>85</v>
      </c>
      <c r="Q24" s="4" t="s">
        <v>94</v>
      </c>
      <c r="R24" s="4" t="s">
        <v>95</v>
      </c>
      <c r="S24" s="4" t="s">
        <v>96</v>
      </c>
      <c r="T24" s="4" t="s">
        <v>98</v>
      </c>
      <c r="U24" s="8" t="s">
        <v>41</v>
      </c>
      <c r="V24" s="4">
        <v>21</v>
      </c>
      <c r="W24" s="9" t="str">
        <f t="shared" ca="1" si="14"/>
        <v>全部で 40 kgのお米があります。</v>
      </c>
      <c r="X24" s="9" t="str">
        <f t="shared" ca="1" si="15"/>
        <v>同じ重さで 10 袋に分けると、一袋にお米は何kgはいりますか。</v>
      </c>
      <c r="Y24" s="9" t="s">
        <v>97</v>
      </c>
      <c r="Z24" s="10" t="s">
        <v>41</v>
      </c>
      <c r="AA24" s="4" t="str">
        <f t="shared" ca="1" si="19"/>
        <v>10</v>
      </c>
      <c r="AB24" s="4" t="str">
        <f t="shared" ca="1" si="20"/>
        <v>40</v>
      </c>
      <c r="AC24" s="4" t="str">
        <f t="shared" ca="1" si="21"/>
        <v>40÷10＝4</v>
      </c>
      <c r="AD24" s="4" t="str">
        <f t="shared" ca="1" si="8"/>
        <v>4 kg</v>
      </c>
      <c r="AF24">
        <v>2</v>
      </c>
      <c r="AG24">
        <v>0</v>
      </c>
      <c r="AI24">
        <f t="shared" ref="AI24:AI28" ca="1" si="26">RAND()</f>
        <v>0.14910455624332331</v>
      </c>
      <c r="AJ24">
        <f t="shared" ref="AJ24:AJ28" ca="1" si="27">RANK(AI24,AI$23:AI$28)</f>
        <v>6</v>
      </c>
      <c r="AK24">
        <f t="shared" ref="AK24:AK28" ca="1" si="28">VLOOKUP(AJ24,$AF$23:$AG$28,2)</f>
        <v>22</v>
      </c>
      <c r="AM24">
        <v>2</v>
      </c>
      <c r="AN24">
        <f t="shared" ref="AN24:AN28" ca="1" si="29">+AH5+AK24</f>
        <v>33</v>
      </c>
    </row>
    <row r="25" spans="1:40">
      <c r="A25">
        <v>22</v>
      </c>
      <c r="B25">
        <v>2</v>
      </c>
      <c r="C25">
        <v>24</v>
      </c>
      <c r="D25">
        <v>48</v>
      </c>
      <c r="E25">
        <f t="shared" ca="1" si="11"/>
        <v>0.23833356837861253</v>
      </c>
      <c r="F25">
        <f t="shared" ca="1" si="12"/>
        <v>124</v>
      </c>
      <c r="G25">
        <f t="shared" ca="1" si="17"/>
        <v>54</v>
      </c>
      <c r="H25">
        <f t="shared" ca="1" si="1"/>
        <v>9</v>
      </c>
      <c r="I25">
        <f t="shared" ca="1" si="18"/>
        <v>6</v>
      </c>
      <c r="J25" s="6" t="str">
        <f t="shared" ca="1" si="13"/>
        <v>54</v>
      </c>
      <c r="K25" s="6" t="str">
        <f t="shared" ca="1" si="3"/>
        <v>9</v>
      </c>
      <c r="L25" s="6" t="str">
        <f t="shared" ca="1" si="4"/>
        <v>6</v>
      </c>
      <c r="N25" s="4">
        <v>22</v>
      </c>
      <c r="O25" s="4">
        <v>1</v>
      </c>
      <c r="P25" s="4" t="s">
        <v>85</v>
      </c>
      <c r="Q25" s="4" t="s">
        <v>105</v>
      </c>
      <c r="R25" s="4" t="s">
        <v>106</v>
      </c>
      <c r="S25" s="4" t="s">
        <v>107</v>
      </c>
      <c r="T25" s="4" t="s">
        <v>104</v>
      </c>
      <c r="U25" s="8" t="s">
        <v>41</v>
      </c>
      <c r="V25" s="4">
        <v>22</v>
      </c>
      <c r="W25" s="9" t="str">
        <f t="shared" ca="1" si="14"/>
        <v>全部で 54 冊の本があります。</v>
      </c>
      <c r="X25" s="9" t="str">
        <f t="shared" ca="1" si="15"/>
        <v>同じ冊数で 9 箱に入れるには、一箱に何冊ずつ入れたらよいですか。</v>
      </c>
      <c r="Y25" s="9" t="s">
        <v>104</v>
      </c>
      <c r="Z25" s="10" t="s">
        <v>41</v>
      </c>
      <c r="AA25" s="4" t="str">
        <f t="shared" ca="1" si="19"/>
        <v>9</v>
      </c>
      <c r="AB25" s="4" t="str">
        <f t="shared" ca="1" si="20"/>
        <v>54</v>
      </c>
      <c r="AC25" s="4" t="str">
        <f t="shared" ca="1" si="21"/>
        <v>54÷9＝6</v>
      </c>
      <c r="AD25" s="4" t="str">
        <f t="shared" ca="1" si="8"/>
        <v>6 冊</v>
      </c>
      <c r="AF25">
        <v>3</v>
      </c>
      <c r="AG25">
        <v>11</v>
      </c>
      <c r="AI25">
        <f t="shared" ca="1" si="26"/>
        <v>0.21896870141371805</v>
      </c>
      <c r="AJ25">
        <f t="shared" ca="1" si="27"/>
        <v>5</v>
      </c>
      <c r="AK25">
        <f t="shared" ca="1" si="28"/>
        <v>22</v>
      </c>
      <c r="AM25">
        <v>3</v>
      </c>
      <c r="AN25">
        <f t="shared" ca="1" si="29"/>
        <v>30</v>
      </c>
    </row>
    <row r="26" spans="1:40">
      <c r="A26">
        <v>23</v>
      </c>
      <c r="B26">
        <v>2</v>
      </c>
      <c r="C26">
        <v>25</v>
      </c>
      <c r="D26">
        <v>50</v>
      </c>
      <c r="E26">
        <f t="shared" ca="1" si="11"/>
        <v>0.10153028044966472</v>
      </c>
      <c r="F26">
        <f t="shared" ca="1" si="12"/>
        <v>144</v>
      </c>
      <c r="G26">
        <f t="shared" ca="1" si="17"/>
        <v>24</v>
      </c>
      <c r="H26">
        <f t="shared" ref="H26:H36" ca="1" si="30">VLOOKUP($F26,nt,2)</f>
        <v>8</v>
      </c>
      <c r="I26">
        <f t="shared" ref="I26:I36" ca="1" si="31">VLOOKUP($F26,nt,3)</f>
        <v>3</v>
      </c>
      <c r="J26" s="6" t="str">
        <f t="shared" ca="1" si="13"/>
        <v>24</v>
      </c>
      <c r="K26" s="6" t="str">
        <f t="shared" ca="1" si="3"/>
        <v>8</v>
      </c>
      <c r="L26" s="6" t="str">
        <f t="shared" ca="1" si="4"/>
        <v>3</v>
      </c>
      <c r="N26" s="5">
        <v>23</v>
      </c>
      <c r="O26" s="5">
        <v>2</v>
      </c>
      <c r="P26" s="5" t="s">
        <v>3</v>
      </c>
      <c r="Q26" s="5" t="s">
        <v>4</v>
      </c>
      <c r="R26" s="5" t="s">
        <v>43</v>
      </c>
      <c r="S26" s="5" t="s">
        <v>12</v>
      </c>
      <c r="T26" s="5" t="s">
        <v>63</v>
      </c>
      <c r="U26" s="8" t="s">
        <v>41</v>
      </c>
      <c r="V26" s="5">
        <v>23</v>
      </c>
      <c r="W26" s="11" t="str">
        <f t="shared" ca="1" si="14"/>
        <v>全部で 24 個のアメがあります。</v>
      </c>
      <c r="X26" s="11" t="str">
        <f t="shared" ca="1" si="15"/>
        <v>一袋 8 個ずつ袋に入れると全部で何袋になりますか。</v>
      </c>
      <c r="Y26" s="11" t="s">
        <v>63</v>
      </c>
      <c r="Z26" s="5" t="str">
        <f ca="1">+K26</f>
        <v>8</v>
      </c>
      <c r="AA26" s="12" t="s">
        <v>41</v>
      </c>
      <c r="AB26" s="5" t="str">
        <f ca="1">+J26</f>
        <v>24</v>
      </c>
      <c r="AC26" s="5" t="str">
        <f t="shared" ca="1" si="21"/>
        <v>24÷8＝3</v>
      </c>
      <c r="AD26" s="5" t="str">
        <f t="shared" ca="1" si="8"/>
        <v>3 袋</v>
      </c>
      <c r="AF26">
        <v>4</v>
      </c>
      <c r="AG26">
        <v>11</v>
      </c>
      <c r="AI26">
        <f t="shared" ca="1" si="26"/>
        <v>0.87287672369725589</v>
      </c>
      <c r="AJ26">
        <f t="shared" ca="1" si="27"/>
        <v>4</v>
      </c>
      <c r="AK26">
        <f t="shared" ca="1" si="28"/>
        <v>11</v>
      </c>
      <c r="AM26">
        <v>4</v>
      </c>
      <c r="AN26">
        <f t="shared" ca="1" si="29"/>
        <v>17</v>
      </c>
    </row>
    <row r="27" spans="1:40">
      <c r="A27">
        <v>24</v>
      </c>
      <c r="B27">
        <v>2</v>
      </c>
      <c r="C27">
        <v>26</v>
      </c>
      <c r="D27">
        <v>52</v>
      </c>
      <c r="E27">
        <f t="shared" ca="1" si="11"/>
        <v>0.96335776152026753</v>
      </c>
      <c r="F27">
        <f t="shared" ca="1" si="12"/>
        <v>4</v>
      </c>
      <c r="G27">
        <f t="shared" ca="1" si="17"/>
        <v>12</v>
      </c>
      <c r="H27">
        <f t="shared" ca="1" si="30"/>
        <v>2</v>
      </c>
      <c r="I27">
        <f t="shared" ca="1" si="31"/>
        <v>6</v>
      </c>
      <c r="J27" s="6" t="str">
        <f t="shared" ca="1" si="13"/>
        <v>12</v>
      </c>
      <c r="K27" s="6" t="str">
        <f t="shared" ca="1" si="3"/>
        <v>2</v>
      </c>
      <c r="L27" s="6" t="str">
        <f t="shared" ca="1" si="4"/>
        <v>6</v>
      </c>
      <c r="N27" s="5">
        <v>24</v>
      </c>
      <c r="O27" s="5">
        <v>2</v>
      </c>
      <c r="P27" s="5" t="s">
        <v>3</v>
      </c>
      <c r="Q27" s="5" t="s">
        <v>11</v>
      </c>
      <c r="R27" s="5" t="s">
        <v>6</v>
      </c>
      <c r="S27" s="5" t="s">
        <v>13</v>
      </c>
      <c r="T27" s="5" t="s">
        <v>66</v>
      </c>
      <c r="U27" s="8" t="s">
        <v>41</v>
      </c>
      <c r="V27" s="5">
        <v>24</v>
      </c>
      <c r="W27" s="11" t="str">
        <f t="shared" ca="1" si="14"/>
        <v>全部で 12 ページの本があります。</v>
      </c>
      <c r="X27" s="11" t="str">
        <f t="shared" ca="1" si="15"/>
        <v>一日 2 ページずつ毎日読むと、何日で読み終わりますか。</v>
      </c>
      <c r="Y27" s="11" t="s">
        <v>66</v>
      </c>
      <c r="Z27" s="5" t="str">
        <f t="shared" ref="Z27:Z36" ca="1" si="32">+K27</f>
        <v>2</v>
      </c>
      <c r="AA27" s="12" t="s">
        <v>41</v>
      </c>
      <c r="AB27" s="5" t="str">
        <f t="shared" ref="AB27:AB36" ca="1" si="33">+J27</f>
        <v>12</v>
      </c>
      <c r="AC27" s="5" t="str">
        <f t="shared" ca="1" si="21"/>
        <v>12÷2＝6</v>
      </c>
      <c r="AD27" s="5" t="str">
        <f t="shared" ca="1" si="8"/>
        <v>6 日</v>
      </c>
      <c r="AF27">
        <v>5</v>
      </c>
      <c r="AG27">
        <v>22</v>
      </c>
      <c r="AI27">
        <f t="shared" ca="1" si="26"/>
        <v>0.90216170296802289</v>
      </c>
      <c r="AJ27">
        <f t="shared" ca="1" si="27"/>
        <v>3</v>
      </c>
      <c r="AK27">
        <f t="shared" ca="1" si="28"/>
        <v>11</v>
      </c>
      <c r="AM27">
        <v>5</v>
      </c>
      <c r="AN27">
        <f t="shared" ca="1" si="29"/>
        <v>20</v>
      </c>
    </row>
    <row r="28" spans="1:40">
      <c r="A28">
        <v>25</v>
      </c>
      <c r="B28">
        <v>2</v>
      </c>
      <c r="C28">
        <v>27</v>
      </c>
      <c r="D28">
        <v>54</v>
      </c>
      <c r="E28">
        <f t="shared" ca="1" si="11"/>
        <v>3.295884630444057E-3</v>
      </c>
      <c r="F28">
        <f t="shared" ca="1" si="12"/>
        <v>161</v>
      </c>
      <c r="G28">
        <f t="shared" ca="1" si="17"/>
        <v>90</v>
      </c>
      <c r="H28">
        <f t="shared" ca="1" si="30"/>
        <v>9</v>
      </c>
      <c r="I28">
        <f t="shared" ca="1" si="31"/>
        <v>10</v>
      </c>
      <c r="J28" s="6" t="str">
        <f t="shared" ca="1" si="13"/>
        <v>90</v>
      </c>
      <c r="K28" s="6" t="str">
        <f t="shared" ca="1" si="3"/>
        <v>9</v>
      </c>
      <c r="L28" s="6" t="str">
        <f t="shared" ca="1" si="4"/>
        <v>10</v>
      </c>
      <c r="N28" s="5">
        <v>25</v>
      </c>
      <c r="O28" s="5">
        <v>2</v>
      </c>
      <c r="P28" s="5" t="s">
        <v>3</v>
      </c>
      <c r="Q28" s="5" t="s">
        <v>17</v>
      </c>
      <c r="R28" s="5" t="s">
        <v>46</v>
      </c>
      <c r="S28" s="5" t="s">
        <v>47</v>
      </c>
      <c r="T28" s="5" t="s">
        <v>68</v>
      </c>
      <c r="U28" s="8" t="s">
        <v>41</v>
      </c>
      <c r="V28" s="5">
        <v>25</v>
      </c>
      <c r="W28" s="11" t="str">
        <f t="shared" ca="1" si="14"/>
        <v>全部で 90 人の人がいます。</v>
      </c>
      <c r="X28" s="11" t="str">
        <f t="shared" ca="1" si="15"/>
        <v>一つのイスに 9 人ずつすわると、全部でイスは何脚ですか。</v>
      </c>
      <c r="Y28" s="11" t="s">
        <v>68</v>
      </c>
      <c r="Z28" s="5" t="str">
        <f t="shared" ca="1" si="32"/>
        <v>9</v>
      </c>
      <c r="AA28" s="12" t="s">
        <v>41</v>
      </c>
      <c r="AB28" s="5" t="str">
        <f t="shared" ca="1" si="33"/>
        <v>90</v>
      </c>
      <c r="AC28" s="5" t="str">
        <f t="shared" ca="1" si="21"/>
        <v>90÷9＝10</v>
      </c>
      <c r="AD28" s="5" t="str">
        <f t="shared" ca="1" si="8"/>
        <v>10 脚</v>
      </c>
      <c r="AF28">
        <v>6</v>
      </c>
      <c r="AG28">
        <v>22</v>
      </c>
      <c r="AI28">
        <f t="shared" ca="1" si="26"/>
        <v>0.90375403098712415</v>
      </c>
      <c r="AJ28">
        <f t="shared" ca="1" si="27"/>
        <v>2</v>
      </c>
      <c r="AK28">
        <f t="shared" ca="1" si="28"/>
        <v>0</v>
      </c>
      <c r="AM28">
        <v>6</v>
      </c>
      <c r="AN28">
        <f t="shared" ca="1" si="29"/>
        <v>10</v>
      </c>
    </row>
    <row r="29" spans="1:40">
      <c r="A29">
        <v>26</v>
      </c>
      <c r="B29">
        <v>2</v>
      </c>
      <c r="C29">
        <v>28</v>
      </c>
      <c r="D29">
        <v>56</v>
      </c>
      <c r="E29">
        <f t="shared" ca="1" si="11"/>
        <v>0.32815660674842384</v>
      </c>
      <c r="F29">
        <f t="shared" ca="1" si="12"/>
        <v>110</v>
      </c>
      <c r="G29">
        <f t="shared" ca="1" si="17"/>
        <v>60</v>
      </c>
      <c r="H29">
        <f t="shared" ca="1" si="30"/>
        <v>5</v>
      </c>
      <c r="I29">
        <f t="shared" ca="1" si="31"/>
        <v>12</v>
      </c>
      <c r="J29" s="6" t="str">
        <f t="shared" ca="1" si="13"/>
        <v>60</v>
      </c>
      <c r="K29" s="6" t="str">
        <f t="shared" ca="1" si="3"/>
        <v>5</v>
      </c>
      <c r="L29" s="6" t="str">
        <f t="shared" ca="1" si="4"/>
        <v>12</v>
      </c>
      <c r="N29" s="5">
        <v>26</v>
      </c>
      <c r="O29" s="5">
        <v>2</v>
      </c>
      <c r="P29" s="5" t="s">
        <v>3</v>
      </c>
      <c r="Q29" s="5" t="s">
        <v>19</v>
      </c>
      <c r="R29" s="5" t="s">
        <v>50</v>
      </c>
      <c r="S29" s="5" t="s">
        <v>21</v>
      </c>
      <c r="T29" s="5" t="s">
        <v>71</v>
      </c>
      <c r="U29" s="8" t="s">
        <v>41</v>
      </c>
      <c r="V29" s="5">
        <v>26</v>
      </c>
      <c r="W29" s="11" t="str">
        <f t="shared" ca="1" si="14"/>
        <v>全部で 60 ｍのロープがあります。</v>
      </c>
      <c r="X29" s="11" t="str">
        <f t="shared" ca="1" si="15"/>
        <v>一本の長さ 5 ｍのロープを作ると全部で何本できますか。</v>
      </c>
      <c r="Y29" s="11" t="s">
        <v>71</v>
      </c>
      <c r="Z29" s="5" t="str">
        <f t="shared" ca="1" si="32"/>
        <v>5</v>
      </c>
      <c r="AA29" s="12" t="s">
        <v>41</v>
      </c>
      <c r="AB29" s="5" t="str">
        <f t="shared" ca="1" si="33"/>
        <v>60</v>
      </c>
      <c r="AC29" s="5" t="str">
        <f t="shared" ca="1" si="21"/>
        <v>60÷5＝12</v>
      </c>
      <c r="AD29" s="5" t="str">
        <f t="shared" ca="1" si="8"/>
        <v>12 本</v>
      </c>
    </row>
    <row r="30" spans="1:40">
      <c r="A30">
        <v>27</v>
      </c>
      <c r="B30">
        <v>2</v>
      </c>
      <c r="C30">
        <v>29</v>
      </c>
      <c r="D30">
        <v>58</v>
      </c>
      <c r="E30">
        <f t="shared" ca="1" si="11"/>
        <v>0.77326860189733804</v>
      </c>
      <c r="F30">
        <f t="shared" ca="1" si="12"/>
        <v>37</v>
      </c>
      <c r="G30">
        <f t="shared" ca="1" si="17"/>
        <v>78</v>
      </c>
      <c r="H30">
        <f t="shared" ca="1" si="30"/>
        <v>2</v>
      </c>
      <c r="I30">
        <f t="shared" ca="1" si="31"/>
        <v>39</v>
      </c>
      <c r="J30" s="6" t="str">
        <f t="shared" ca="1" si="13"/>
        <v>78</v>
      </c>
      <c r="K30" s="6" t="str">
        <f t="shared" ca="1" si="3"/>
        <v>2</v>
      </c>
      <c r="L30" s="6" t="str">
        <f t="shared" ca="1" si="4"/>
        <v>39</v>
      </c>
      <c r="N30" s="5">
        <v>27</v>
      </c>
      <c r="O30" s="5">
        <v>2</v>
      </c>
      <c r="P30" s="5" t="s">
        <v>3</v>
      </c>
      <c r="Q30" s="5" t="s">
        <v>23</v>
      </c>
      <c r="R30" s="5" t="s">
        <v>52</v>
      </c>
      <c r="S30" s="5" t="s">
        <v>26</v>
      </c>
      <c r="T30" s="5" t="s">
        <v>74</v>
      </c>
      <c r="U30" s="8" t="s">
        <v>41</v>
      </c>
      <c r="V30" s="5">
        <v>27</v>
      </c>
      <c r="W30" s="11" t="str">
        <f t="shared" ca="1" si="14"/>
        <v>全部で 78 ｇの砂糖があります。</v>
      </c>
      <c r="X30" s="11" t="str">
        <f t="shared" ca="1" si="15"/>
        <v>一杯の重さ 2 ｇずつスプーンで入れると、全部で何杯になりますか。</v>
      </c>
      <c r="Y30" s="11" t="s">
        <v>74</v>
      </c>
      <c r="Z30" s="5" t="str">
        <f t="shared" ca="1" si="32"/>
        <v>2</v>
      </c>
      <c r="AA30" s="12" t="s">
        <v>41</v>
      </c>
      <c r="AB30" s="5" t="str">
        <f t="shared" ca="1" si="33"/>
        <v>78</v>
      </c>
      <c r="AC30" s="5" t="str">
        <f t="shared" ca="1" si="21"/>
        <v>78÷2＝39</v>
      </c>
      <c r="AD30" s="5" t="str">
        <f t="shared" ca="1" si="8"/>
        <v>39 杯</v>
      </c>
    </row>
    <row r="31" spans="1:40">
      <c r="A31">
        <v>28</v>
      </c>
      <c r="B31">
        <v>2</v>
      </c>
      <c r="C31">
        <v>30</v>
      </c>
      <c r="D31">
        <v>60</v>
      </c>
      <c r="E31">
        <f t="shared" ca="1" si="11"/>
        <v>0.86891071145405618</v>
      </c>
      <c r="F31">
        <f t="shared" ca="1" si="12"/>
        <v>19</v>
      </c>
      <c r="G31">
        <f t="shared" ca="1" si="17"/>
        <v>42</v>
      </c>
      <c r="H31">
        <f t="shared" ca="1" si="30"/>
        <v>2</v>
      </c>
      <c r="I31">
        <f t="shared" ca="1" si="31"/>
        <v>21</v>
      </c>
      <c r="J31" s="6" t="str">
        <f t="shared" ca="1" si="13"/>
        <v>42</v>
      </c>
      <c r="K31" s="6" t="str">
        <f t="shared" ca="1" si="3"/>
        <v>2</v>
      </c>
      <c r="L31" s="6" t="str">
        <f t="shared" ca="1" si="4"/>
        <v>21</v>
      </c>
      <c r="N31" s="5">
        <v>28</v>
      </c>
      <c r="O31" s="5">
        <v>2</v>
      </c>
      <c r="P31" s="5" t="s">
        <v>3</v>
      </c>
      <c r="Q31" s="5" t="s">
        <v>33</v>
      </c>
      <c r="R31" s="5" t="s">
        <v>30</v>
      </c>
      <c r="S31" s="5" t="s">
        <v>35</v>
      </c>
      <c r="T31" s="5" t="s">
        <v>67</v>
      </c>
      <c r="U31" s="8" t="s">
        <v>41</v>
      </c>
      <c r="V31" s="5">
        <v>28</v>
      </c>
      <c r="W31" s="11" t="str">
        <f t="shared" ca="1" si="14"/>
        <v>全部で 42 枚の色紙があります。</v>
      </c>
      <c r="X31" s="11" t="str">
        <f t="shared" ca="1" si="15"/>
        <v>１人に 2 枚ずつ配ると、何人に配ることができますか。</v>
      </c>
      <c r="Y31" s="11" t="s">
        <v>67</v>
      </c>
      <c r="Z31" s="5" t="str">
        <f t="shared" ca="1" si="32"/>
        <v>2</v>
      </c>
      <c r="AA31" s="12" t="s">
        <v>41</v>
      </c>
      <c r="AB31" s="5" t="str">
        <f t="shared" ca="1" si="33"/>
        <v>42</v>
      </c>
      <c r="AC31" s="5" t="str">
        <f t="shared" ca="1" si="21"/>
        <v>42÷2＝21</v>
      </c>
      <c r="AD31" s="5" t="str">
        <f t="shared" ca="1" si="8"/>
        <v>21 人</v>
      </c>
    </row>
    <row r="32" spans="1:40">
      <c r="A32">
        <v>29</v>
      </c>
      <c r="B32">
        <v>2</v>
      </c>
      <c r="C32">
        <v>31</v>
      </c>
      <c r="D32">
        <v>62</v>
      </c>
      <c r="E32">
        <f t="shared" ca="1" si="11"/>
        <v>0.86202962750697854</v>
      </c>
      <c r="F32">
        <f t="shared" ca="1" si="12"/>
        <v>22</v>
      </c>
      <c r="G32">
        <f t="shared" ca="1" si="17"/>
        <v>48</v>
      </c>
      <c r="H32">
        <f t="shared" ca="1" si="30"/>
        <v>2</v>
      </c>
      <c r="I32">
        <f t="shared" ca="1" si="31"/>
        <v>24</v>
      </c>
      <c r="J32" s="6" t="str">
        <f t="shared" ca="1" si="13"/>
        <v>48</v>
      </c>
      <c r="K32" s="6" t="str">
        <f t="shared" ca="1" si="3"/>
        <v>2</v>
      </c>
      <c r="L32" s="6" t="str">
        <f t="shared" ca="1" si="4"/>
        <v>24</v>
      </c>
      <c r="N32" s="5">
        <v>29</v>
      </c>
      <c r="O32" s="5">
        <v>2</v>
      </c>
      <c r="P32" s="5" t="s">
        <v>3</v>
      </c>
      <c r="Q32" s="5" t="s">
        <v>110</v>
      </c>
      <c r="R32" s="5" t="s">
        <v>36</v>
      </c>
      <c r="S32" s="5" t="s">
        <v>39</v>
      </c>
      <c r="T32" s="5" t="s">
        <v>67</v>
      </c>
      <c r="U32" s="8" t="s">
        <v>41</v>
      </c>
      <c r="V32" s="5">
        <v>29</v>
      </c>
      <c r="W32" s="11" t="str">
        <f t="shared" ca="1" si="14"/>
        <v>全部で 48 分シャワーが使える時間があります。</v>
      </c>
      <c r="X32" s="11" t="str">
        <f t="shared" ca="1" si="15"/>
        <v>１人 2 分ずつ使うと、全部で何人シャワーが使えますか。</v>
      </c>
      <c r="Y32" s="11" t="s">
        <v>67</v>
      </c>
      <c r="Z32" s="5" t="str">
        <f t="shared" ca="1" si="32"/>
        <v>2</v>
      </c>
      <c r="AA32" s="12" t="s">
        <v>41</v>
      </c>
      <c r="AB32" s="5" t="str">
        <f t="shared" ca="1" si="33"/>
        <v>48</v>
      </c>
      <c r="AC32" s="5" t="str">
        <f t="shared" ca="1" si="21"/>
        <v>48÷2＝24</v>
      </c>
      <c r="AD32" s="5" t="str">
        <f t="shared" ca="1" si="8"/>
        <v>24 人</v>
      </c>
    </row>
    <row r="33" spans="1:30">
      <c r="A33">
        <v>30</v>
      </c>
      <c r="B33">
        <v>2</v>
      </c>
      <c r="C33">
        <v>32</v>
      </c>
      <c r="D33">
        <v>64</v>
      </c>
      <c r="E33">
        <f t="shared" ca="1" si="11"/>
        <v>0.1731004067637496</v>
      </c>
      <c r="F33">
        <f t="shared" ca="1" si="12"/>
        <v>133</v>
      </c>
      <c r="G33">
        <f t="shared" ca="1" si="17"/>
        <v>28</v>
      </c>
      <c r="H33">
        <f t="shared" ca="1" si="30"/>
        <v>7</v>
      </c>
      <c r="I33">
        <f t="shared" ca="1" si="31"/>
        <v>4</v>
      </c>
      <c r="J33" s="6" t="str">
        <f t="shared" ca="1" si="13"/>
        <v>28</v>
      </c>
      <c r="K33" s="6" t="str">
        <f t="shared" ca="1" si="3"/>
        <v>7</v>
      </c>
      <c r="L33" s="6" t="str">
        <f t="shared" ca="1" si="4"/>
        <v>4</v>
      </c>
      <c r="N33" s="5">
        <v>30</v>
      </c>
      <c r="O33" s="5">
        <v>2</v>
      </c>
      <c r="P33" s="5" t="s">
        <v>3</v>
      </c>
      <c r="Q33" s="5" t="s">
        <v>56</v>
      </c>
      <c r="R33" s="5" t="s">
        <v>55</v>
      </c>
      <c r="S33" s="5" t="s">
        <v>60</v>
      </c>
      <c r="T33" s="5" t="s">
        <v>79</v>
      </c>
      <c r="U33" s="8" t="s">
        <v>41</v>
      </c>
      <c r="V33" s="5">
        <v>30</v>
      </c>
      <c r="W33" s="11" t="str">
        <f t="shared" ca="1" si="14"/>
        <v>全部で 28 ㎡の畑があります。</v>
      </c>
      <c r="X33" s="11" t="str">
        <f t="shared" ca="1" si="15"/>
        <v>一時間 7 ㎡ずつ耕すと、何時間かかりますか。</v>
      </c>
      <c r="Y33" s="11" t="s">
        <v>79</v>
      </c>
      <c r="Z33" s="5" t="str">
        <f t="shared" ca="1" si="32"/>
        <v>7</v>
      </c>
      <c r="AA33" s="12" t="s">
        <v>41</v>
      </c>
      <c r="AB33" s="5" t="str">
        <f t="shared" ca="1" si="33"/>
        <v>28</v>
      </c>
      <c r="AC33" s="5" t="str">
        <f t="shared" ca="1" si="21"/>
        <v>28÷7＝4</v>
      </c>
      <c r="AD33" s="5" t="str">
        <f t="shared" ca="1" si="8"/>
        <v>4 時間</v>
      </c>
    </row>
    <row r="34" spans="1:30">
      <c r="A34">
        <v>31</v>
      </c>
      <c r="B34">
        <v>2</v>
      </c>
      <c r="C34">
        <v>33</v>
      </c>
      <c r="D34">
        <v>66</v>
      </c>
      <c r="E34">
        <f t="shared" ca="1" si="11"/>
        <v>0.96215807247356278</v>
      </c>
      <c r="F34">
        <f t="shared" ca="1" si="12"/>
        <v>5</v>
      </c>
      <c r="G34">
        <f t="shared" ca="1" si="17"/>
        <v>14</v>
      </c>
      <c r="H34">
        <f t="shared" ca="1" si="30"/>
        <v>2</v>
      </c>
      <c r="I34">
        <f t="shared" ca="1" si="31"/>
        <v>7</v>
      </c>
      <c r="J34" s="6" t="str">
        <f t="shared" ca="1" si="13"/>
        <v>14</v>
      </c>
      <c r="K34" s="6" t="str">
        <f t="shared" ca="1" si="3"/>
        <v>2</v>
      </c>
      <c r="L34" s="6" t="str">
        <f t="shared" ca="1" si="4"/>
        <v>7</v>
      </c>
      <c r="N34" s="5">
        <v>31</v>
      </c>
      <c r="O34" s="5">
        <v>2</v>
      </c>
      <c r="P34" s="5" t="s">
        <v>85</v>
      </c>
      <c r="Q34" s="5" t="s">
        <v>86</v>
      </c>
      <c r="R34" s="5" t="s">
        <v>89</v>
      </c>
      <c r="S34" s="5" t="s">
        <v>90</v>
      </c>
      <c r="T34" s="5" t="s">
        <v>79</v>
      </c>
      <c r="U34" s="8" t="s">
        <v>41</v>
      </c>
      <c r="V34" s="5">
        <v>31</v>
      </c>
      <c r="W34" s="11" t="str">
        <f t="shared" ca="1" si="14"/>
        <v>全部で 14 km進みます。</v>
      </c>
      <c r="X34" s="11" t="str">
        <f t="shared" ca="1" si="15"/>
        <v>一時間 2 kmずつ進むと、何時間かかりますか。</v>
      </c>
      <c r="Y34" s="11" t="s">
        <v>79</v>
      </c>
      <c r="Z34" s="5" t="str">
        <f t="shared" ca="1" si="32"/>
        <v>2</v>
      </c>
      <c r="AA34" s="12" t="s">
        <v>41</v>
      </c>
      <c r="AB34" s="5" t="str">
        <f t="shared" ca="1" si="33"/>
        <v>14</v>
      </c>
      <c r="AC34" s="5" t="str">
        <f t="shared" ca="1" si="21"/>
        <v>14÷2＝7</v>
      </c>
      <c r="AD34" s="5" t="str">
        <f t="shared" ca="1" si="8"/>
        <v>7 時間</v>
      </c>
    </row>
    <row r="35" spans="1:30">
      <c r="A35">
        <v>32</v>
      </c>
      <c r="B35">
        <v>2</v>
      </c>
      <c r="C35">
        <v>34</v>
      </c>
      <c r="D35">
        <v>68</v>
      </c>
      <c r="E35">
        <f t="shared" ca="1" si="11"/>
        <v>0.14021177099104776</v>
      </c>
      <c r="F35">
        <f t="shared" ca="1" si="12"/>
        <v>138</v>
      </c>
      <c r="G35">
        <f t="shared" ca="1" si="17"/>
        <v>63</v>
      </c>
      <c r="H35">
        <f t="shared" ca="1" si="30"/>
        <v>7</v>
      </c>
      <c r="I35">
        <f t="shared" ca="1" si="31"/>
        <v>9</v>
      </c>
      <c r="J35" s="6" t="str">
        <f t="shared" ca="1" si="13"/>
        <v>63</v>
      </c>
      <c r="K35" s="6" t="str">
        <f t="shared" ca="1" si="3"/>
        <v>7</v>
      </c>
      <c r="L35" s="6" t="str">
        <f t="shared" ca="1" si="4"/>
        <v>9</v>
      </c>
      <c r="N35" s="5">
        <v>32</v>
      </c>
      <c r="O35" s="5">
        <v>2</v>
      </c>
      <c r="P35" s="5" t="s">
        <v>85</v>
      </c>
      <c r="Q35" s="5" t="s">
        <v>94</v>
      </c>
      <c r="R35" s="5" t="s">
        <v>99</v>
      </c>
      <c r="S35" s="5" t="s">
        <v>100</v>
      </c>
      <c r="T35" s="5" t="s">
        <v>63</v>
      </c>
      <c r="U35" s="8" t="s">
        <v>41</v>
      </c>
      <c r="V35" s="5">
        <v>32</v>
      </c>
      <c r="W35" s="11" t="str">
        <f t="shared" ca="1" si="14"/>
        <v>全部で 63 kgのお米があります。</v>
      </c>
      <c r="X35" s="11" t="str">
        <f t="shared" ca="1" si="15"/>
        <v>一袋 7 kgずつ袋に入れると、全部で何袋になりますか。</v>
      </c>
      <c r="Y35" s="11" t="s">
        <v>63</v>
      </c>
      <c r="Z35" s="5" t="str">
        <f t="shared" ca="1" si="32"/>
        <v>7</v>
      </c>
      <c r="AA35" s="12" t="s">
        <v>41</v>
      </c>
      <c r="AB35" s="5" t="str">
        <f t="shared" ca="1" si="33"/>
        <v>63</v>
      </c>
      <c r="AC35" s="5" t="str">
        <f t="shared" ca="1" si="21"/>
        <v>63÷7＝9</v>
      </c>
      <c r="AD35" s="5" t="str">
        <f t="shared" ca="1" si="8"/>
        <v>9 袋</v>
      </c>
    </row>
    <row r="36" spans="1:30">
      <c r="A36">
        <v>33</v>
      </c>
      <c r="B36">
        <v>2</v>
      </c>
      <c r="C36">
        <v>35</v>
      </c>
      <c r="D36">
        <v>70</v>
      </c>
      <c r="E36">
        <f t="shared" ca="1" si="11"/>
        <v>0.55929120488656481</v>
      </c>
      <c r="F36">
        <f t="shared" ca="1" si="12"/>
        <v>70</v>
      </c>
      <c r="G36">
        <f t="shared" ca="1" si="17"/>
        <v>75</v>
      </c>
      <c r="H36">
        <f t="shared" ca="1" si="30"/>
        <v>3</v>
      </c>
      <c r="I36">
        <f t="shared" ca="1" si="31"/>
        <v>25</v>
      </c>
      <c r="J36" s="6" t="str">
        <f t="shared" ca="1" si="13"/>
        <v>75</v>
      </c>
      <c r="K36" s="6" t="str">
        <f t="shared" ca="1" si="3"/>
        <v>3</v>
      </c>
      <c r="L36" s="6" t="str">
        <f t="shared" ca="1" si="4"/>
        <v>25</v>
      </c>
      <c r="N36" s="5">
        <v>33</v>
      </c>
      <c r="O36" s="5">
        <v>2</v>
      </c>
      <c r="P36" s="5" t="s">
        <v>85</v>
      </c>
      <c r="Q36" s="5" t="s">
        <v>105</v>
      </c>
      <c r="R36" s="5" t="s">
        <v>101</v>
      </c>
      <c r="S36" s="5" t="s">
        <v>108</v>
      </c>
      <c r="T36" s="5" t="s">
        <v>109</v>
      </c>
      <c r="U36" s="8" t="s">
        <v>41</v>
      </c>
      <c r="V36" s="5">
        <v>33</v>
      </c>
      <c r="W36" s="11" t="str">
        <f t="shared" ca="1" si="14"/>
        <v>全部で 75 冊の本があります。</v>
      </c>
      <c r="X36" s="11" t="str">
        <f t="shared" ca="1" si="15"/>
        <v>一箱に 3 冊ずつ入れると、何箱になりますか。</v>
      </c>
      <c r="Y36" s="11" t="s">
        <v>109</v>
      </c>
      <c r="Z36" s="5" t="str">
        <f t="shared" ca="1" si="32"/>
        <v>3</v>
      </c>
      <c r="AA36" s="12" t="s">
        <v>41</v>
      </c>
      <c r="AB36" s="5" t="str">
        <f t="shared" ca="1" si="33"/>
        <v>75</v>
      </c>
      <c r="AC36" s="5" t="str">
        <f t="shared" ca="1" si="21"/>
        <v>75÷3＝25</v>
      </c>
      <c r="AD36" s="5" t="str">
        <f t="shared" ca="1" si="8"/>
        <v>25 箱</v>
      </c>
    </row>
    <row r="37" spans="1:30">
      <c r="A37">
        <v>34</v>
      </c>
      <c r="B37">
        <v>2</v>
      </c>
      <c r="C37">
        <v>36</v>
      </c>
      <c r="D37">
        <v>72</v>
      </c>
      <c r="E37">
        <f t="shared" ca="1" si="11"/>
        <v>0.23408679407639976</v>
      </c>
      <c r="U37" s="3"/>
    </row>
    <row r="38" spans="1:30">
      <c r="A38">
        <v>35</v>
      </c>
      <c r="B38">
        <v>2</v>
      </c>
      <c r="C38">
        <v>37</v>
      </c>
      <c r="D38">
        <v>74</v>
      </c>
      <c r="E38">
        <f t="shared" ca="1" si="11"/>
        <v>0.39643258318500774</v>
      </c>
      <c r="U38" s="3"/>
    </row>
    <row r="39" spans="1:30">
      <c r="A39">
        <v>36</v>
      </c>
      <c r="B39">
        <v>2</v>
      </c>
      <c r="C39">
        <v>38</v>
      </c>
      <c r="D39">
        <v>76</v>
      </c>
      <c r="E39">
        <f t="shared" ca="1" si="11"/>
        <v>0.83889589485178284</v>
      </c>
      <c r="U39" s="3"/>
    </row>
    <row r="40" spans="1:30">
      <c r="A40">
        <v>37</v>
      </c>
      <c r="B40">
        <v>2</v>
      </c>
      <c r="C40">
        <v>39</v>
      </c>
      <c r="D40">
        <v>78</v>
      </c>
      <c r="E40">
        <f t="shared" ca="1" si="11"/>
        <v>0.65925169017428709</v>
      </c>
      <c r="U40" s="3"/>
    </row>
    <row r="41" spans="1:30">
      <c r="A41">
        <v>38</v>
      </c>
      <c r="B41">
        <v>2</v>
      </c>
      <c r="C41">
        <v>40</v>
      </c>
      <c r="D41">
        <v>80</v>
      </c>
      <c r="E41">
        <f t="shared" ca="1" si="11"/>
        <v>0.33376927053268535</v>
      </c>
      <c r="U41" s="3"/>
    </row>
    <row r="42" spans="1:30">
      <c r="A42">
        <v>39</v>
      </c>
      <c r="B42">
        <v>2</v>
      </c>
      <c r="C42">
        <v>41</v>
      </c>
      <c r="D42">
        <v>82</v>
      </c>
      <c r="E42">
        <f t="shared" ca="1" si="11"/>
        <v>0.64756378441888351</v>
      </c>
      <c r="U42" s="3"/>
    </row>
    <row r="43" spans="1:30">
      <c r="A43">
        <v>40</v>
      </c>
      <c r="B43">
        <v>2</v>
      </c>
      <c r="C43">
        <v>42</v>
      </c>
      <c r="D43">
        <v>84</v>
      </c>
      <c r="E43">
        <f t="shared" ca="1" si="11"/>
        <v>0.70881959033483977</v>
      </c>
      <c r="U43" s="3"/>
    </row>
    <row r="44" spans="1:30">
      <c r="A44">
        <v>41</v>
      </c>
      <c r="B44">
        <v>2</v>
      </c>
      <c r="C44">
        <v>43</v>
      </c>
      <c r="D44">
        <v>86</v>
      </c>
      <c r="E44">
        <f t="shared" ca="1" si="11"/>
        <v>0.66250167964322415</v>
      </c>
    </row>
    <row r="45" spans="1:30">
      <c r="A45">
        <v>42</v>
      </c>
      <c r="B45">
        <v>2</v>
      </c>
      <c r="C45">
        <v>44</v>
      </c>
      <c r="D45">
        <v>88</v>
      </c>
      <c r="E45">
        <f t="shared" ca="1" si="11"/>
        <v>0.42990502172260125</v>
      </c>
    </row>
    <row r="46" spans="1:30">
      <c r="A46">
        <v>43</v>
      </c>
      <c r="B46">
        <v>2</v>
      </c>
      <c r="C46">
        <v>45</v>
      </c>
      <c r="D46">
        <v>90</v>
      </c>
      <c r="E46">
        <f t="shared" ca="1" si="11"/>
        <v>0.66063333060614493</v>
      </c>
    </row>
    <row r="47" spans="1:30">
      <c r="A47">
        <v>44</v>
      </c>
      <c r="B47">
        <v>2</v>
      </c>
      <c r="C47">
        <v>46</v>
      </c>
      <c r="D47">
        <v>92</v>
      </c>
      <c r="E47">
        <f t="shared" ca="1" si="11"/>
        <v>0.61757658695472273</v>
      </c>
    </row>
    <row r="48" spans="1:30">
      <c r="A48">
        <v>45</v>
      </c>
      <c r="B48">
        <v>2</v>
      </c>
      <c r="C48">
        <v>47</v>
      </c>
      <c r="D48">
        <v>94</v>
      </c>
      <c r="E48">
        <f t="shared" ca="1" si="11"/>
        <v>0.47005996473154177</v>
      </c>
    </row>
    <row r="49" spans="1:5">
      <c r="A49">
        <v>46</v>
      </c>
      <c r="B49">
        <v>2</v>
      </c>
      <c r="C49">
        <v>48</v>
      </c>
      <c r="D49">
        <v>96</v>
      </c>
      <c r="E49">
        <f t="shared" ca="1" si="11"/>
        <v>0.60519909360330626</v>
      </c>
    </row>
    <row r="50" spans="1:5">
      <c r="A50">
        <v>47</v>
      </c>
      <c r="B50">
        <v>2</v>
      </c>
      <c r="C50">
        <v>49</v>
      </c>
      <c r="D50">
        <v>98</v>
      </c>
      <c r="E50">
        <f t="shared" ca="1" si="11"/>
        <v>0.55100428375416821</v>
      </c>
    </row>
    <row r="51" spans="1:5">
      <c r="A51">
        <v>48</v>
      </c>
      <c r="B51">
        <v>3</v>
      </c>
      <c r="C51">
        <v>3</v>
      </c>
      <c r="D51">
        <v>9</v>
      </c>
      <c r="E51">
        <f t="shared" ca="1" si="11"/>
        <v>0.12862570585586353</v>
      </c>
    </row>
    <row r="52" spans="1:5">
      <c r="A52">
        <v>49</v>
      </c>
      <c r="B52">
        <v>3</v>
      </c>
      <c r="C52">
        <v>4</v>
      </c>
      <c r="D52">
        <v>12</v>
      </c>
      <c r="E52">
        <f t="shared" ca="1" si="11"/>
        <v>0.23820119144283081</v>
      </c>
    </row>
    <row r="53" spans="1:5">
      <c r="A53">
        <v>50</v>
      </c>
      <c r="B53">
        <v>3</v>
      </c>
      <c r="C53">
        <v>5</v>
      </c>
      <c r="D53">
        <v>15</v>
      </c>
      <c r="E53">
        <f t="shared" ca="1" si="11"/>
        <v>0.88882812930007482</v>
      </c>
    </row>
    <row r="54" spans="1:5">
      <c r="A54">
        <v>51</v>
      </c>
      <c r="B54">
        <v>3</v>
      </c>
      <c r="C54">
        <v>6</v>
      </c>
      <c r="D54">
        <v>18</v>
      </c>
      <c r="E54">
        <f t="shared" ca="1" si="11"/>
        <v>9.9426730180795397E-2</v>
      </c>
    </row>
    <row r="55" spans="1:5">
      <c r="A55">
        <v>52</v>
      </c>
      <c r="B55">
        <v>3</v>
      </c>
      <c r="C55">
        <v>7</v>
      </c>
      <c r="D55">
        <v>21</v>
      </c>
      <c r="E55">
        <f t="shared" ca="1" si="11"/>
        <v>7.3381578835197026E-2</v>
      </c>
    </row>
    <row r="56" spans="1:5">
      <c r="A56">
        <v>53</v>
      </c>
      <c r="B56">
        <v>3</v>
      </c>
      <c r="C56">
        <v>8</v>
      </c>
      <c r="D56">
        <v>24</v>
      </c>
      <c r="E56">
        <f t="shared" ca="1" si="11"/>
        <v>0.87409582813016873</v>
      </c>
    </row>
    <row r="57" spans="1:5">
      <c r="A57">
        <v>54</v>
      </c>
      <c r="B57">
        <v>3</v>
      </c>
      <c r="C57">
        <v>9</v>
      </c>
      <c r="D57">
        <v>27</v>
      </c>
      <c r="E57">
        <f t="shared" ca="1" si="11"/>
        <v>0.31288091766461434</v>
      </c>
    </row>
    <row r="58" spans="1:5">
      <c r="A58">
        <v>55</v>
      </c>
      <c r="B58">
        <v>3</v>
      </c>
      <c r="C58">
        <v>10</v>
      </c>
      <c r="D58">
        <v>30</v>
      </c>
      <c r="E58">
        <f t="shared" ca="1" si="11"/>
        <v>0.40742071381332412</v>
      </c>
    </row>
    <row r="59" spans="1:5">
      <c r="A59">
        <v>56</v>
      </c>
      <c r="B59">
        <v>3</v>
      </c>
      <c r="C59">
        <v>11</v>
      </c>
      <c r="D59">
        <v>33</v>
      </c>
      <c r="E59">
        <f t="shared" ca="1" si="11"/>
        <v>9.1085890353891141E-2</v>
      </c>
    </row>
    <row r="60" spans="1:5">
      <c r="A60">
        <v>57</v>
      </c>
      <c r="B60">
        <v>3</v>
      </c>
      <c r="C60">
        <v>12</v>
      </c>
      <c r="D60">
        <v>36</v>
      </c>
      <c r="E60">
        <f t="shared" ca="1" si="11"/>
        <v>0.4096722615342423</v>
      </c>
    </row>
    <row r="61" spans="1:5">
      <c r="A61">
        <v>58</v>
      </c>
      <c r="B61">
        <v>3</v>
      </c>
      <c r="C61">
        <v>13</v>
      </c>
      <c r="D61">
        <v>39</v>
      </c>
      <c r="E61">
        <f t="shared" ca="1" si="11"/>
        <v>4.7979265510880165E-2</v>
      </c>
    </row>
    <row r="62" spans="1:5">
      <c r="A62">
        <v>59</v>
      </c>
      <c r="B62">
        <v>3</v>
      </c>
      <c r="C62">
        <v>14</v>
      </c>
      <c r="D62">
        <v>42</v>
      </c>
      <c r="E62">
        <f t="shared" ca="1" si="11"/>
        <v>0.81267653732806311</v>
      </c>
    </row>
    <row r="63" spans="1:5">
      <c r="A63">
        <v>60</v>
      </c>
      <c r="B63">
        <v>3</v>
      </c>
      <c r="C63">
        <v>15</v>
      </c>
      <c r="D63">
        <v>45</v>
      </c>
      <c r="E63">
        <f t="shared" ca="1" si="11"/>
        <v>0.53363419235219522</v>
      </c>
    </row>
    <row r="64" spans="1:5">
      <c r="A64">
        <v>61</v>
      </c>
      <c r="B64">
        <v>3</v>
      </c>
      <c r="C64">
        <v>16</v>
      </c>
      <c r="D64">
        <v>48</v>
      </c>
      <c r="E64">
        <f t="shared" ca="1" si="11"/>
        <v>0.24449214734891545</v>
      </c>
    </row>
    <row r="65" spans="1:5">
      <c r="A65">
        <v>62</v>
      </c>
      <c r="B65">
        <v>3</v>
      </c>
      <c r="C65">
        <v>17</v>
      </c>
      <c r="D65">
        <v>51</v>
      </c>
      <c r="E65">
        <f t="shared" ca="1" si="11"/>
        <v>0.57812236533535888</v>
      </c>
    </row>
    <row r="66" spans="1:5">
      <c r="A66">
        <v>63</v>
      </c>
      <c r="B66">
        <v>3</v>
      </c>
      <c r="C66">
        <v>18</v>
      </c>
      <c r="D66">
        <v>54</v>
      </c>
      <c r="E66">
        <f t="shared" ca="1" si="11"/>
        <v>0.47409630733836305</v>
      </c>
    </row>
    <row r="67" spans="1:5">
      <c r="A67">
        <v>64</v>
      </c>
      <c r="B67">
        <v>3</v>
      </c>
      <c r="C67">
        <v>19</v>
      </c>
      <c r="D67">
        <v>57</v>
      </c>
      <c r="E67">
        <f t="shared" ca="1" si="11"/>
        <v>0.16111140290837866</v>
      </c>
    </row>
    <row r="68" spans="1:5">
      <c r="A68">
        <v>65</v>
      </c>
      <c r="B68">
        <v>3</v>
      </c>
      <c r="C68">
        <v>20</v>
      </c>
      <c r="D68">
        <v>60</v>
      </c>
      <c r="E68">
        <f t="shared" ca="1" si="11"/>
        <v>0.12060599581034115</v>
      </c>
    </row>
    <row r="69" spans="1:5">
      <c r="A69">
        <v>66</v>
      </c>
      <c r="B69">
        <v>3</v>
      </c>
      <c r="C69">
        <v>21</v>
      </c>
      <c r="D69">
        <v>63</v>
      </c>
      <c r="E69">
        <f t="shared" ref="E69:E132" ca="1" si="34">RAND()</f>
        <v>0.74179886142121343</v>
      </c>
    </row>
    <row r="70" spans="1:5">
      <c r="A70">
        <v>67</v>
      </c>
      <c r="B70">
        <v>3</v>
      </c>
      <c r="C70">
        <v>22</v>
      </c>
      <c r="D70">
        <v>66</v>
      </c>
      <c r="E70">
        <f t="shared" ca="1" si="34"/>
        <v>0.863125855445666</v>
      </c>
    </row>
    <row r="71" spans="1:5">
      <c r="A71">
        <v>68</v>
      </c>
      <c r="B71">
        <v>3</v>
      </c>
      <c r="C71">
        <v>23</v>
      </c>
      <c r="D71">
        <v>69</v>
      </c>
      <c r="E71">
        <f t="shared" ca="1" si="34"/>
        <v>0.68455647214083948</v>
      </c>
    </row>
    <row r="72" spans="1:5">
      <c r="A72">
        <v>69</v>
      </c>
      <c r="B72">
        <v>3</v>
      </c>
      <c r="C72">
        <v>24</v>
      </c>
      <c r="D72">
        <v>72</v>
      </c>
      <c r="E72">
        <f t="shared" ca="1" si="34"/>
        <v>0.72743413498535991</v>
      </c>
    </row>
    <row r="73" spans="1:5">
      <c r="A73">
        <v>70</v>
      </c>
      <c r="B73">
        <v>3</v>
      </c>
      <c r="C73">
        <v>25</v>
      </c>
      <c r="D73">
        <v>75</v>
      </c>
      <c r="E73">
        <f t="shared" ca="1" si="34"/>
        <v>0.68268463949671632</v>
      </c>
    </row>
    <row r="74" spans="1:5">
      <c r="A74">
        <v>71</v>
      </c>
      <c r="B74">
        <v>3</v>
      </c>
      <c r="C74">
        <v>26</v>
      </c>
      <c r="D74">
        <v>78</v>
      </c>
      <c r="E74">
        <f t="shared" ca="1" si="34"/>
        <v>0.9248505804420688</v>
      </c>
    </row>
    <row r="75" spans="1:5">
      <c r="A75">
        <v>72</v>
      </c>
      <c r="B75">
        <v>3</v>
      </c>
      <c r="C75">
        <v>27</v>
      </c>
      <c r="D75">
        <v>81</v>
      </c>
      <c r="E75">
        <f t="shared" ca="1" si="34"/>
        <v>0.71778316841939094</v>
      </c>
    </row>
    <row r="76" spans="1:5">
      <c r="A76">
        <v>73</v>
      </c>
      <c r="B76">
        <v>3</v>
      </c>
      <c r="C76">
        <v>28</v>
      </c>
      <c r="D76">
        <v>84</v>
      </c>
      <c r="E76">
        <f t="shared" ca="1" si="34"/>
        <v>9.5069241204095878E-2</v>
      </c>
    </row>
    <row r="77" spans="1:5">
      <c r="A77">
        <v>74</v>
      </c>
      <c r="B77">
        <v>3</v>
      </c>
      <c r="C77">
        <v>29</v>
      </c>
      <c r="D77">
        <v>87</v>
      </c>
      <c r="E77">
        <f t="shared" ca="1" si="34"/>
        <v>0.40615000394826972</v>
      </c>
    </row>
    <row r="78" spans="1:5">
      <c r="A78">
        <v>75</v>
      </c>
      <c r="B78">
        <v>3</v>
      </c>
      <c r="C78">
        <v>30</v>
      </c>
      <c r="D78">
        <v>90</v>
      </c>
      <c r="E78">
        <f t="shared" ca="1" si="34"/>
        <v>0.82431977538399881</v>
      </c>
    </row>
    <row r="79" spans="1:5">
      <c r="A79">
        <v>76</v>
      </c>
      <c r="B79">
        <v>3</v>
      </c>
      <c r="C79">
        <v>31</v>
      </c>
      <c r="D79">
        <v>93</v>
      </c>
      <c r="E79">
        <f t="shared" ca="1" si="34"/>
        <v>0.22568451179140236</v>
      </c>
    </row>
    <row r="80" spans="1:5">
      <c r="A80">
        <v>77</v>
      </c>
      <c r="B80">
        <v>3</v>
      </c>
      <c r="C80">
        <v>32</v>
      </c>
      <c r="D80">
        <v>96</v>
      </c>
      <c r="E80">
        <f t="shared" ca="1" si="34"/>
        <v>0.4315614432067747</v>
      </c>
    </row>
    <row r="81" spans="1:5">
      <c r="A81">
        <v>78</v>
      </c>
      <c r="B81">
        <v>3</v>
      </c>
      <c r="C81">
        <v>33</v>
      </c>
      <c r="D81">
        <v>99</v>
      </c>
      <c r="E81">
        <f t="shared" ca="1" si="34"/>
        <v>0.42776807492251212</v>
      </c>
    </row>
    <row r="82" spans="1:5">
      <c r="A82">
        <v>79</v>
      </c>
      <c r="B82">
        <v>4</v>
      </c>
      <c r="C82">
        <v>3</v>
      </c>
      <c r="D82">
        <v>12</v>
      </c>
      <c r="E82">
        <f t="shared" ca="1" si="34"/>
        <v>9.0466585956934686E-2</v>
      </c>
    </row>
    <row r="83" spans="1:5">
      <c r="A83">
        <v>80</v>
      </c>
      <c r="B83">
        <v>4</v>
      </c>
      <c r="C83">
        <v>4</v>
      </c>
      <c r="D83">
        <v>16</v>
      </c>
      <c r="E83">
        <f t="shared" ca="1" si="34"/>
        <v>0.74240027752229309</v>
      </c>
    </row>
    <row r="84" spans="1:5">
      <c r="A84">
        <v>81</v>
      </c>
      <c r="B84">
        <v>4</v>
      </c>
      <c r="C84">
        <v>5</v>
      </c>
      <c r="D84">
        <v>20</v>
      </c>
      <c r="E84">
        <f t="shared" ca="1" si="34"/>
        <v>0.4379625783148251</v>
      </c>
    </row>
    <row r="85" spans="1:5">
      <c r="A85">
        <v>82</v>
      </c>
      <c r="B85">
        <v>4</v>
      </c>
      <c r="C85">
        <v>6</v>
      </c>
      <c r="D85">
        <v>24</v>
      </c>
      <c r="E85">
        <f t="shared" ca="1" si="34"/>
        <v>0.5467211892767887</v>
      </c>
    </row>
    <row r="86" spans="1:5">
      <c r="A86">
        <v>83</v>
      </c>
      <c r="B86">
        <v>4</v>
      </c>
      <c r="C86">
        <v>7</v>
      </c>
      <c r="D86">
        <v>28</v>
      </c>
      <c r="E86">
        <f t="shared" ca="1" si="34"/>
        <v>0.79387236737564448</v>
      </c>
    </row>
    <row r="87" spans="1:5">
      <c r="A87">
        <v>84</v>
      </c>
      <c r="B87">
        <v>4</v>
      </c>
      <c r="C87">
        <v>8</v>
      </c>
      <c r="D87">
        <v>32</v>
      </c>
      <c r="E87">
        <f t="shared" ca="1" si="34"/>
        <v>0.80861391884508049</v>
      </c>
    </row>
    <row r="88" spans="1:5">
      <c r="A88">
        <v>85</v>
      </c>
      <c r="B88">
        <v>4</v>
      </c>
      <c r="C88">
        <v>9</v>
      </c>
      <c r="D88">
        <v>36</v>
      </c>
      <c r="E88">
        <f t="shared" ca="1" si="34"/>
        <v>0.12781660163425279</v>
      </c>
    </row>
    <row r="89" spans="1:5">
      <c r="A89">
        <v>86</v>
      </c>
      <c r="B89">
        <v>4</v>
      </c>
      <c r="C89">
        <v>10</v>
      </c>
      <c r="D89">
        <v>40</v>
      </c>
      <c r="E89">
        <f t="shared" ca="1" si="34"/>
        <v>0.15251245387961898</v>
      </c>
    </row>
    <row r="90" spans="1:5">
      <c r="A90">
        <v>87</v>
      </c>
      <c r="B90">
        <v>4</v>
      </c>
      <c r="C90">
        <v>11</v>
      </c>
      <c r="D90">
        <v>44</v>
      </c>
      <c r="E90">
        <f t="shared" ca="1" si="34"/>
        <v>0.84718336394609639</v>
      </c>
    </row>
    <row r="91" spans="1:5">
      <c r="A91">
        <v>88</v>
      </c>
      <c r="B91">
        <v>4</v>
      </c>
      <c r="C91">
        <v>12</v>
      </c>
      <c r="D91">
        <v>48</v>
      </c>
      <c r="E91">
        <f t="shared" ca="1" si="34"/>
        <v>4.3522883018466185E-2</v>
      </c>
    </row>
    <row r="92" spans="1:5">
      <c r="A92">
        <v>89</v>
      </c>
      <c r="B92">
        <v>4</v>
      </c>
      <c r="C92">
        <v>13</v>
      </c>
      <c r="D92">
        <v>52</v>
      </c>
      <c r="E92">
        <f t="shared" ca="1" si="34"/>
        <v>0.15955819875256028</v>
      </c>
    </row>
    <row r="93" spans="1:5">
      <c r="A93">
        <v>90</v>
      </c>
      <c r="B93">
        <v>4</v>
      </c>
      <c r="C93">
        <v>14</v>
      </c>
      <c r="D93">
        <v>56</v>
      </c>
      <c r="E93">
        <f t="shared" ca="1" si="34"/>
        <v>0.88102320256682942</v>
      </c>
    </row>
    <row r="94" spans="1:5">
      <c r="A94">
        <v>91</v>
      </c>
      <c r="B94">
        <v>4</v>
      </c>
      <c r="C94">
        <v>15</v>
      </c>
      <c r="D94">
        <v>60</v>
      </c>
      <c r="E94">
        <f t="shared" ca="1" si="34"/>
        <v>0.26795565306882319</v>
      </c>
    </row>
    <row r="95" spans="1:5">
      <c r="A95">
        <v>92</v>
      </c>
      <c r="B95">
        <v>4</v>
      </c>
      <c r="C95">
        <v>16</v>
      </c>
      <c r="D95">
        <v>64</v>
      </c>
      <c r="E95">
        <f t="shared" ca="1" si="34"/>
        <v>0.18387161370914518</v>
      </c>
    </row>
    <row r="96" spans="1:5">
      <c r="A96">
        <v>93</v>
      </c>
      <c r="B96">
        <v>4</v>
      </c>
      <c r="C96">
        <v>17</v>
      </c>
      <c r="D96">
        <v>68</v>
      </c>
      <c r="E96">
        <f t="shared" ca="1" si="34"/>
        <v>6.9971941722104747E-2</v>
      </c>
    </row>
    <row r="97" spans="1:5">
      <c r="A97">
        <v>94</v>
      </c>
      <c r="B97">
        <v>4</v>
      </c>
      <c r="C97">
        <v>18</v>
      </c>
      <c r="D97">
        <v>72</v>
      </c>
      <c r="E97">
        <f t="shared" ca="1" si="34"/>
        <v>0.52140399993049868</v>
      </c>
    </row>
    <row r="98" spans="1:5">
      <c r="A98">
        <v>95</v>
      </c>
      <c r="B98">
        <v>4</v>
      </c>
      <c r="C98">
        <v>19</v>
      </c>
      <c r="D98">
        <v>76</v>
      </c>
      <c r="E98">
        <f t="shared" ca="1" si="34"/>
        <v>0.34525876885079598</v>
      </c>
    </row>
    <row r="99" spans="1:5">
      <c r="A99">
        <v>96</v>
      </c>
      <c r="B99">
        <v>4</v>
      </c>
      <c r="C99">
        <v>20</v>
      </c>
      <c r="D99">
        <v>80</v>
      </c>
      <c r="E99">
        <f t="shared" ca="1" si="34"/>
        <v>0.12333906752416279</v>
      </c>
    </row>
    <row r="100" spans="1:5">
      <c r="A100">
        <v>97</v>
      </c>
      <c r="B100">
        <v>4</v>
      </c>
      <c r="C100">
        <v>21</v>
      </c>
      <c r="D100">
        <v>84</v>
      </c>
      <c r="E100">
        <f t="shared" ca="1" si="34"/>
        <v>0.29095245009982662</v>
      </c>
    </row>
    <row r="101" spans="1:5">
      <c r="A101">
        <v>98</v>
      </c>
      <c r="B101">
        <v>4</v>
      </c>
      <c r="C101">
        <v>22</v>
      </c>
      <c r="D101">
        <v>88</v>
      </c>
      <c r="E101">
        <f t="shared" ca="1" si="34"/>
        <v>5.889643655373078E-2</v>
      </c>
    </row>
    <row r="102" spans="1:5">
      <c r="A102">
        <v>99</v>
      </c>
      <c r="B102">
        <v>4</v>
      </c>
      <c r="C102">
        <v>23</v>
      </c>
      <c r="D102">
        <v>92</v>
      </c>
      <c r="E102">
        <f t="shared" ca="1" si="34"/>
        <v>2.7625304504523829E-2</v>
      </c>
    </row>
    <row r="103" spans="1:5">
      <c r="A103">
        <v>100</v>
      </c>
      <c r="B103">
        <v>4</v>
      </c>
      <c r="C103">
        <v>24</v>
      </c>
      <c r="D103">
        <v>96</v>
      </c>
      <c r="E103">
        <f t="shared" ca="1" si="34"/>
        <v>0.91048698240784764</v>
      </c>
    </row>
    <row r="104" spans="1:5">
      <c r="A104">
        <v>101</v>
      </c>
      <c r="B104">
        <v>5</v>
      </c>
      <c r="C104">
        <v>3</v>
      </c>
      <c r="D104">
        <v>15</v>
      </c>
      <c r="E104">
        <f t="shared" ca="1" si="34"/>
        <v>0.77232480522549563</v>
      </c>
    </row>
    <row r="105" spans="1:5">
      <c r="A105">
        <v>102</v>
      </c>
      <c r="B105">
        <v>5</v>
      </c>
      <c r="C105">
        <v>4</v>
      </c>
      <c r="D105">
        <v>20</v>
      </c>
      <c r="E105">
        <f t="shared" ca="1" si="34"/>
        <v>0.44632245560230466</v>
      </c>
    </row>
    <row r="106" spans="1:5">
      <c r="A106">
        <v>103</v>
      </c>
      <c r="B106">
        <v>5</v>
      </c>
      <c r="C106">
        <v>5</v>
      </c>
      <c r="D106">
        <v>25</v>
      </c>
      <c r="E106">
        <f t="shared" ca="1" si="34"/>
        <v>0.86787843824706012</v>
      </c>
    </row>
    <row r="107" spans="1:5">
      <c r="A107">
        <v>104</v>
      </c>
      <c r="B107">
        <v>5</v>
      </c>
      <c r="C107">
        <v>6</v>
      </c>
      <c r="D107">
        <v>30</v>
      </c>
      <c r="E107">
        <f t="shared" ca="1" si="34"/>
        <v>0.78408978848829847</v>
      </c>
    </row>
    <row r="108" spans="1:5">
      <c r="A108">
        <v>105</v>
      </c>
      <c r="B108">
        <v>5</v>
      </c>
      <c r="C108">
        <v>7</v>
      </c>
      <c r="D108">
        <v>35</v>
      </c>
      <c r="E108">
        <f t="shared" ca="1" si="34"/>
        <v>0.60084461853892357</v>
      </c>
    </row>
    <row r="109" spans="1:5">
      <c r="A109">
        <v>106</v>
      </c>
      <c r="B109">
        <v>5</v>
      </c>
      <c r="C109">
        <v>8</v>
      </c>
      <c r="D109">
        <v>40</v>
      </c>
      <c r="E109">
        <f t="shared" ca="1" si="34"/>
        <v>0.42049891285360541</v>
      </c>
    </row>
    <row r="110" spans="1:5">
      <c r="A110">
        <v>107</v>
      </c>
      <c r="B110">
        <v>5</v>
      </c>
      <c r="C110">
        <v>9</v>
      </c>
      <c r="D110">
        <v>45</v>
      </c>
      <c r="E110">
        <f t="shared" ca="1" si="34"/>
        <v>0.67151468743423703</v>
      </c>
    </row>
    <row r="111" spans="1:5">
      <c r="A111">
        <v>108</v>
      </c>
      <c r="B111">
        <v>5</v>
      </c>
      <c r="C111">
        <v>10</v>
      </c>
      <c r="D111">
        <v>50</v>
      </c>
      <c r="E111">
        <f t="shared" ca="1" si="34"/>
        <v>0.38617208530995306</v>
      </c>
    </row>
    <row r="112" spans="1:5">
      <c r="A112">
        <v>109</v>
      </c>
      <c r="B112">
        <v>5</v>
      </c>
      <c r="C112">
        <v>11</v>
      </c>
      <c r="D112">
        <v>55</v>
      </c>
      <c r="E112">
        <f t="shared" ca="1" si="34"/>
        <v>0.39349998093420191</v>
      </c>
    </row>
    <row r="113" spans="1:5">
      <c r="A113">
        <v>110</v>
      </c>
      <c r="B113">
        <v>5</v>
      </c>
      <c r="C113">
        <v>12</v>
      </c>
      <c r="D113">
        <v>60</v>
      </c>
      <c r="E113">
        <f t="shared" ca="1" si="34"/>
        <v>0.42376721224356917</v>
      </c>
    </row>
    <row r="114" spans="1:5">
      <c r="A114">
        <v>111</v>
      </c>
      <c r="B114">
        <v>5</v>
      </c>
      <c r="C114">
        <v>13</v>
      </c>
      <c r="D114">
        <v>65</v>
      </c>
      <c r="E114">
        <f t="shared" ca="1" si="34"/>
        <v>0.35727368005592131</v>
      </c>
    </row>
    <row r="115" spans="1:5">
      <c r="A115">
        <v>112</v>
      </c>
      <c r="B115">
        <v>5</v>
      </c>
      <c r="C115">
        <v>14</v>
      </c>
      <c r="D115">
        <v>70</v>
      </c>
      <c r="E115">
        <f t="shared" ca="1" si="34"/>
        <v>0.98228412246619001</v>
      </c>
    </row>
    <row r="116" spans="1:5">
      <c r="A116">
        <v>113</v>
      </c>
      <c r="B116">
        <v>5</v>
      </c>
      <c r="C116">
        <v>15</v>
      </c>
      <c r="D116">
        <v>75</v>
      </c>
      <c r="E116">
        <f t="shared" ca="1" si="34"/>
        <v>0.95715684039537607</v>
      </c>
    </row>
    <row r="117" spans="1:5">
      <c r="A117">
        <v>114</v>
      </c>
      <c r="B117">
        <v>5</v>
      </c>
      <c r="C117">
        <v>16</v>
      </c>
      <c r="D117">
        <v>80</v>
      </c>
      <c r="E117">
        <f t="shared" ca="1" si="34"/>
        <v>0.67739039302534731</v>
      </c>
    </row>
    <row r="118" spans="1:5">
      <c r="A118">
        <v>115</v>
      </c>
      <c r="B118">
        <v>5</v>
      </c>
      <c r="C118">
        <v>17</v>
      </c>
      <c r="D118">
        <v>85</v>
      </c>
      <c r="E118">
        <f t="shared" ca="1" si="34"/>
        <v>0.81516761482711431</v>
      </c>
    </row>
    <row r="119" spans="1:5">
      <c r="A119">
        <v>116</v>
      </c>
      <c r="B119">
        <v>5</v>
      </c>
      <c r="C119">
        <v>18</v>
      </c>
      <c r="D119">
        <v>90</v>
      </c>
      <c r="E119">
        <f t="shared" ca="1" si="34"/>
        <v>2.5490886323919604E-2</v>
      </c>
    </row>
    <row r="120" spans="1:5">
      <c r="A120">
        <v>117</v>
      </c>
      <c r="B120">
        <v>5</v>
      </c>
      <c r="C120">
        <v>19</v>
      </c>
      <c r="D120">
        <v>95</v>
      </c>
      <c r="E120">
        <f t="shared" ca="1" si="34"/>
        <v>0.57485944940533962</v>
      </c>
    </row>
    <row r="121" spans="1:5">
      <c r="A121">
        <v>118</v>
      </c>
      <c r="B121">
        <v>6</v>
      </c>
      <c r="C121">
        <v>3</v>
      </c>
      <c r="D121">
        <v>18</v>
      </c>
      <c r="E121">
        <f t="shared" ca="1" si="34"/>
        <v>0.2964441845823087</v>
      </c>
    </row>
    <row r="122" spans="1:5">
      <c r="A122">
        <v>119</v>
      </c>
      <c r="B122">
        <v>6</v>
      </c>
      <c r="C122">
        <v>4</v>
      </c>
      <c r="D122">
        <v>24</v>
      </c>
      <c r="E122">
        <f t="shared" ca="1" si="34"/>
        <v>0.52269586675006252</v>
      </c>
    </row>
    <row r="123" spans="1:5">
      <c r="A123">
        <v>120</v>
      </c>
      <c r="B123">
        <v>6</v>
      </c>
      <c r="C123">
        <v>5</v>
      </c>
      <c r="D123">
        <v>30</v>
      </c>
      <c r="E123">
        <f t="shared" ca="1" si="34"/>
        <v>0.50223022875349788</v>
      </c>
    </row>
    <row r="124" spans="1:5">
      <c r="A124">
        <v>121</v>
      </c>
      <c r="B124">
        <v>6</v>
      </c>
      <c r="C124">
        <v>6</v>
      </c>
      <c r="D124">
        <v>36</v>
      </c>
      <c r="E124">
        <f t="shared" ca="1" si="34"/>
        <v>0.83445009392589076</v>
      </c>
    </row>
    <row r="125" spans="1:5">
      <c r="A125">
        <v>122</v>
      </c>
      <c r="B125">
        <v>6</v>
      </c>
      <c r="C125">
        <v>7</v>
      </c>
      <c r="D125">
        <v>42</v>
      </c>
      <c r="E125">
        <f t="shared" ca="1" si="34"/>
        <v>0.56313466396385792</v>
      </c>
    </row>
    <row r="126" spans="1:5">
      <c r="A126">
        <v>123</v>
      </c>
      <c r="B126">
        <v>6</v>
      </c>
      <c r="C126">
        <v>8</v>
      </c>
      <c r="D126">
        <v>48</v>
      </c>
      <c r="E126">
        <f t="shared" ca="1" si="34"/>
        <v>0.46844481283805184</v>
      </c>
    </row>
    <row r="127" spans="1:5">
      <c r="A127">
        <v>124</v>
      </c>
      <c r="B127">
        <v>6</v>
      </c>
      <c r="C127">
        <v>9</v>
      </c>
      <c r="D127">
        <v>54</v>
      </c>
      <c r="E127">
        <f t="shared" ca="1" si="34"/>
        <v>0.27516049442569179</v>
      </c>
    </row>
    <row r="128" spans="1:5">
      <c r="A128">
        <v>125</v>
      </c>
      <c r="B128">
        <v>6</v>
      </c>
      <c r="C128">
        <v>10</v>
      </c>
      <c r="D128">
        <v>60</v>
      </c>
      <c r="E128">
        <f t="shared" ca="1" si="34"/>
        <v>6.4460667119785153E-2</v>
      </c>
    </row>
    <row r="129" spans="1:5">
      <c r="A129">
        <v>126</v>
      </c>
      <c r="B129">
        <v>6</v>
      </c>
      <c r="C129">
        <v>11</v>
      </c>
      <c r="D129">
        <v>66</v>
      </c>
      <c r="E129">
        <f t="shared" ca="1" si="34"/>
        <v>0.94290489700191182</v>
      </c>
    </row>
    <row r="130" spans="1:5">
      <c r="A130">
        <v>127</v>
      </c>
      <c r="B130">
        <v>6</v>
      </c>
      <c r="C130">
        <v>12</v>
      </c>
      <c r="D130">
        <v>72</v>
      </c>
      <c r="E130">
        <f t="shared" ca="1" si="34"/>
        <v>0.67762282654231165</v>
      </c>
    </row>
    <row r="131" spans="1:5">
      <c r="A131">
        <v>128</v>
      </c>
      <c r="B131">
        <v>6</v>
      </c>
      <c r="C131">
        <v>13</v>
      </c>
      <c r="D131">
        <v>78</v>
      </c>
      <c r="E131">
        <f t="shared" ca="1" si="34"/>
        <v>0.17878228730831669</v>
      </c>
    </row>
    <row r="132" spans="1:5">
      <c r="A132">
        <v>129</v>
      </c>
      <c r="B132">
        <v>6</v>
      </c>
      <c r="C132">
        <v>14</v>
      </c>
      <c r="D132">
        <v>84</v>
      </c>
      <c r="E132">
        <f t="shared" ca="1" si="34"/>
        <v>0.3339743034569933</v>
      </c>
    </row>
    <row r="133" spans="1:5">
      <c r="A133">
        <v>130</v>
      </c>
      <c r="B133">
        <v>6</v>
      </c>
      <c r="C133">
        <v>15</v>
      </c>
      <c r="D133">
        <v>90</v>
      </c>
      <c r="E133">
        <f t="shared" ref="E133:E165" ca="1" si="35">RAND()</f>
        <v>3.1894432343548829E-3</v>
      </c>
    </row>
    <row r="134" spans="1:5">
      <c r="A134">
        <v>131</v>
      </c>
      <c r="B134">
        <v>6</v>
      </c>
      <c r="C134">
        <v>16</v>
      </c>
      <c r="D134">
        <v>96</v>
      </c>
      <c r="E134">
        <f t="shared" ca="1" si="35"/>
        <v>6.7220532551211853E-2</v>
      </c>
    </row>
    <row r="135" spans="1:5">
      <c r="A135">
        <v>132</v>
      </c>
      <c r="B135">
        <v>7</v>
      </c>
      <c r="C135">
        <v>3</v>
      </c>
      <c r="D135">
        <v>21</v>
      </c>
      <c r="E135">
        <f t="shared" ca="1" si="35"/>
        <v>0.38393603496769946</v>
      </c>
    </row>
    <row r="136" spans="1:5">
      <c r="A136">
        <v>133</v>
      </c>
      <c r="B136">
        <v>7</v>
      </c>
      <c r="C136">
        <v>4</v>
      </c>
      <c r="D136">
        <v>28</v>
      </c>
      <c r="E136">
        <f t="shared" ca="1" si="35"/>
        <v>0.28555585628057401</v>
      </c>
    </row>
    <row r="137" spans="1:5">
      <c r="A137">
        <v>134</v>
      </c>
      <c r="B137">
        <v>7</v>
      </c>
      <c r="C137">
        <v>5</v>
      </c>
      <c r="D137">
        <v>35</v>
      </c>
      <c r="E137">
        <f t="shared" ca="1" si="35"/>
        <v>0.26824833935683845</v>
      </c>
    </row>
    <row r="138" spans="1:5">
      <c r="A138">
        <v>135</v>
      </c>
      <c r="B138">
        <v>7</v>
      </c>
      <c r="C138">
        <v>6</v>
      </c>
      <c r="D138">
        <v>42</v>
      </c>
      <c r="E138">
        <f t="shared" ca="1" si="35"/>
        <v>0.89656002974451887</v>
      </c>
    </row>
    <row r="139" spans="1:5">
      <c r="A139">
        <v>136</v>
      </c>
      <c r="B139">
        <v>7</v>
      </c>
      <c r="C139">
        <v>7</v>
      </c>
      <c r="D139">
        <v>49</v>
      </c>
      <c r="E139">
        <f t="shared" ca="1" si="35"/>
        <v>0.21168316185818181</v>
      </c>
    </row>
    <row r="140" spans="1:5">
      <c r="A140">
        <v>137</v>
      </c>
      <c r="B140">
        <v>7</v>
      </c>
      <c r="C140">
        <v>8</v>
      </c>
      <c r="D140">
        <v>56</v>
      </c>
      <c r="E140">
        <f t="shared" ca="1" si="35"/>
        <v>0.88745748627220067</v>
      </c>
    </row>
    <row r="141" spans="1:5">
      <c r="A141">
        <v>138</v>
      </c>
      <c r="B141">
        <v>7</v>
      </c>
      <c r="C141">
        <v>9</v>
      </c>
      <c r="D141">
        <v>63</v>
      </c>
      <c r="E141">
        <f t="shared" ca="1" si="35"/>
        <v>0.69002366282255623</v>
      </c>
    </row>
    <row r="142" spans="1:5">
      <c r="A142">
        <v>139</v>
      </c>
      <c r="B142">
        <v>7</v>
      </c>
      <c r="C142">
        <v>10</v>
      </c>
      <c r="D142">
        <v>70</v>
      </c>
      <c r="E142">
        <f t="shared" ca="1" si="35"/>
        <v>0.85762099428016381</v>
      </c>
    </row>
    <row r="143" spans="1:5">
      <c r="A143">
        <v>140</v>
      </c>
      <c r="B143">
        <v>7</v>
      </c>
      <c r="C143">
        <v>11</v>
      </c>
      <c r="D143">
        <v>77</v>
      </c>
      <c r="E143">
        <f t="shared" ca="1" si="35"/>
        <v>0.30626734443904269</v>
      </c>
    </row>
    <row r="144" spans="1:5">
      <c r="A144">
        <v>141</v>
      </c>
      <c r="B144">
        <v>7</v>
      </c>
      <c r="C144">
        <v>12</v>
      </c>
      <c r="D144">
        <v>84</v>
      </c>
      <c r="E144">
        <f t="shared" ca="1" si="35"/>
        <v>0.39862307838277466</v>
      </c>
    </row>
    <row r="145" spans="1:5">
      <c r="A145">
        <v>142</v>
      </c>
      <c r="B145">
        <v>7</v>
      </c>
      <c r="C145">
        <v>13</v>
      </c>
      <c r="D145">
        <v>91</v>
      </c>
      <c r="E145">
        <f t="shared" ca="1" si="35"/>
        <v>0.43863545007546545</v>
      </c>
    </row>
    <row r="146" spans="1:5">
      <c r="A146">
        <v>143</v>
      </c>
      <c r="B146">
        <v>7</v>
      </c>
      <c r="C146">
        <v>14</v>
      </c>
      <c r="D146">
        <v>98</v>
      </c>
      <c r="E146">
        <f t="shared" ca="1" si="35"/>
        <v>0.29801884962502001</v>
      </c>
    </row>
    <row r="147" spans="1:5">
      <c r="A147">
        <v>144</v>
      </c>
      <c r="B147">
        <v>8</v>
      </c>
      <c r="C147">
        <v>3</v>
      </c>
      <c r="D147">
        <v>24</v>
      </c>
      <c r="E147">
        <f t="shared" ca="1" si="35"/>
        <v>0.61646710332042876</v>
      </c>
    </row>
    <row r="148" spans="1:5">
      <c r="A148">
        <v>145</v>
      </c>
      <c r="B148">
        <v>8</v>
      </c>
      <c r="C148">
        <v>4</v>
      </c>
      <c r="D148">
        <v>32</v>
      </c>
      <c r="E148">
        <f t="shared" ca="1" si="35"/>
        <v>0.26654280865841606</v>
      </c>
    </row>
    <row r="149" spans="1:5">
      <c r="A149">
        <v>146</v>
      </c>
      <c r="B149">
        <v>8</v>
      </c>
      <c r="C149">
        <v>5</v>
      </c>
      <c r="D149">
        <v>40</v>
      </c>
      <c r="E149">
        <f t="shared" ca="1" si="35"/>
        <v>0.48212866570570889</v>
      </c>
    </row>
    <row r="150" spans="1:5">
      <c r="A150">
        <v>147</v>
      </c>
      <c r="B150">
        <v>8</v>
      </c>
      <c r="C150">
        <v>6</v>
      </c>
      <c r="D150">
        <v>48</v>
      </c>
      <c r="E150">
        <f t="shared" ca="1" si="35"/>
        <v>0.54005900660522688</v>
      </c>
    </row>
    <row r="151" spans="1:5">
      <c r="A151">
        <v>148</v>
      </c>
      <c r="B151">
        <v>8</v>
      </c>
      <c r="C151">
        <v>7</v>
      </c>
      <c r="D151">
        <v>56</v>
      </c>
      <c r="E151">
        <f t="shared" ca="1" si="35"/>
        <v>0.98057765850042067</v>
      </c>
    </row>
    <row r="152" spans="1:5">
      <c r="A152">
        <v>149</v>
      </c>
      <c r="B152">
        <v>8</v>
      </c>
      <c r="C152">
        <v>8</v>
      </c>
      <c r="D152">
        <v>64</v>
      </c>
      <c r="E152">
        <f t="shared" ca="1" si="35"/>
        <v>0.37511990658958339</v>
      </c>
    </row>
    <row r="153" spans="1:5">
      <c r="A153">
        <v>150</v>
      </c>
      <c r="B153">
        <v>8</v>
      </c>
      <c r="C153">
        <v>9</v>
      </c>
      <c r="D153">
        <v>72</v>
      </c>
      <c r="E153">
        <f t="shared" ca="1" si="35"/>
        <v>0.71032586665526098</v>
      </c>
    </row>
    <row r="154" spans="1:5">
      <c r="A154">
        <v>151</v>
      </c>
      <c r="B154">
        <v>8</v>
      </c>
      <c r="C154">
        <v>10</v>
      </c>
      <c r="D154">
        <v>80</v>
      </c>
      <c r="E154">
        <f t="shared" ca="1" si="35"/>
        <v>0.92979399551606812</v>
      </c>
    </row>
    <row r="155" spans="1:5">
      <c r="A155">
        <v>152</v>
      </c>
      <c r="B155">
        <v>8</v>
      </c>
      <c r="C155">
        <v>11</v>
      </c>
      <c r="D155">
        <v>88</v>
      </c>
      <c r="E155">
        <f t="shared" ca="1" si="35"/>
        <v>0.61927488646347673</v>
      </c>
    </row>
    <row r="156" spans="1:5">
      <c r="A156">
        <v>153</v>
      </c>
      <c r="B156">
        <v>8</v>
      </c>
      <c r="C156">
        <v>12</v>
      </c>
      <c r="D156">
        <v>96</v>
      </c>
      <c r="E156">
        <f t="shared" ca="1" si="35"/>
        <v>0.11636714309431473</v>
      </c>
    </row>
    <row r="157" spans="1:5">
      <c r="A157">
        <v>154</v>
      </c>
      <c r="B157">
        <v>9</v>
      </c>
      <c r="C157">
        <v>3</v>
      </c>
      <c r="D157">
        <v>27</v>
      </c>
      <c r="E157">
        <f t="shared" ca="1" si="35"/>
        <v>0.50376965842152188</v>
      </c>
    </row>
    <row r="158" spans="1:5">
      <c r="A158">
        <v>155</v>
      </c>
      <c r="B158">
        <v>9</v>
      </c>
      <c r="C158">
        <v>4</v>
      </c>
      <c r="D158">
        <v>36</v>
      </c>
      <c r="E158">
        <f t="shared" ca="1" si="35"/>
        <v>0.19632691202189267</v>
      </c>
    </row>
    <row r="159" spans="1:5">
      <c r="A159">
        <v>156</v>
      </c>
      <c r="B159">
        <v>9</v>
      </c>
      <c r="C159">
        <v>5</v>
      </c>
      <c r="D159">
        <v>45</v>
      </c>
      <c r="E159">
        <f t="shared" ca="1" si="35"/>
        <v>0.51360078070741788</v>
      </c>
    </row>
    <row r="160" spans="1:5">
      <c r="A160">
        <v>157</v>
      </c>
      <c r="B160">
        <v>9</v>
      </c>
      <c r="C160">
        <v>6</v>
      </c>
      <c r="D160">
        <v>54</v>
      </c>
      <c r="E160">
        <f t="shared" ca="1" si="35"/>
        <v>0.87956996107772722</v>
      </c>
    </row>
    <row r="161" spans="1:5">
      <c r="A161">
        <v>158</v>
      </c>
      <c r="B161">
        <v>9</v>
      </c>
      <c r="C161">
        <v>7</v>
      </c>
      <c r="D161">
        <v>63</v>
      </c>
      <c r="E161">
        <f t="shared" ca="1" si="35"/>
        <v>0.24505727110323372</v>
      </c>
    </row>
    <row r="162" spans="1:5">
      <c r="A162">
        <v>159</v>
      </c>
      <c r="B162">
        <v>9</v>
      </c>
      <c r="C162">
        <v>8</v>
      </c>
      <c r="D162">
        <v>72</v>
      </c>
      <c r="E162">
        <f t="shared" ca="1" si="35"/>
        <v>0.15392535859237833</v>
      </c>
    </row>
    <row r="163" spans="1:5">
      <c r="A163">
        <v>160</v>
      </c>
      <c r="B163">
        <v>9</v>
      </c>
      <c r="C163">
        <v>9</v>
      </c>
      <c r="D163">
        <v>81</v>
      </c>
      <c r="E163">
        <f t="shared" ca="1" si="35"/>
        <v>0.68034810772923482</v>
      </c>
    </row>
    <row r="164" spans="1:5">
      <c r="A164">
        <v>161</v>
      </c>
      <c r="B164">
        <v>9</v>
      </c>
      <c r="C164">
        <v>10</v>
      </c>
      <c r="D164">
        <v>90</v>
      </c>
      <c r="E164">
        <f t="shared" ca="1" si="35"/>
        <v>0.98403601510252692</v>
      </c>
    </row>
    <row r="165" spans="1:5">
      <c r="A165">
        <v>162</v>
      </c>
      <c r="B165">
        <v>9</v>
      </c>
      <c r="C165">
        <v>11</v>
      </c>
      <c r="D165">
        <v>99</v>
      </c>
      <c r="E165">
        <f t="shared" ca="1" si="35"/>
        <v>0.52262907639509404</v>
      </c>
    </row>
  </sheetData>
  <sortState ref="N4:T36">
    <sortCondition ref="O4:O36"/>
    <sortCondition ref="N4:N36"/>
  </sortState>
  <phoneticPr fontId="1"/>
  <pageMargins left="0.7" right="0.7" top="0.75" bottom="0.75" header="0.3" footer="0.3"/>
  <pageSetup paperSize="1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D1D1"/>
  </sheetPr>
  <dimension ref="A1:Q110"/>
  <sheetViews>
    <sheetView zoomScale="85" zoomScaleNormal="85" workbookViewId="0">
      <selection activeCell="O12" sqref="O12"/>
    </sheetView>
  </sheetViews>
  <sheetFormatPr defaultRowHeight="12"/>
  <cols>
    <col min="1" max="1" width="4.7109375" customWidth="1"/>
    <col min="2" max="2" width="6.42578125" customWidth="1"/>
    <col min="3" max="3" width="5.28515625" customWidth="1"/>
    <col min="4" max="4" width="9.7109375" customWidth="1"/>
    <col min="5" max="5" width="3.42578125" customWidth="1"/>
    <col min="6" max="6" width="8.140625" customWidth="1"/>
    <col min="7" max="7" width="23.28515625" customWidth="1"/>
    <col min="8" max="8" width="8.140625" customWidth="1"/>
    <col min="9" max="9" width="6.42578125" customWidth="1"/>
    <col min="10" max="11" width="5.5703125" customWidth="1"/>
  </cols>
  <sheetData>
    <row r="1" spans="1:17" ht="12.75" thickTop="1">
      <c r="O1" s="43" t="s">
        <v>126</v>
      </c>
      <c r="P1" s="44"/>
      <c r="Q1" s="45"/>
    </row>
    <row r="2" spans="1:17" ht="21" customHeight="1">
      <c r="D2" s="34" t="s">
        <v>114</v>
      </c>
      <c r="E2" s="34"/>
      <c r="F2" s="34"/>
      <c r="G2" s="34"/>
      <c r="H2" s="34"/>
      <c r="O2" s="46"/>
      <c r="P2" s="47"/>
      <c r="Q2" s="48"/>
    </row>
    <row r="3" spans="1:17" ht="54.75" customHeight="1" thickBot="1">
      <c r="C3" s="32" t="s">
        <v>111</v>
      </c>
      <c r="D3" s="33"/>
      <c r="E3" s="33"/>
      <c r="F3" s="33"/>
      <c r="G3" s="33"/>
      <c r="I3" s="13" t="s">
        <v>2</v>
      </c>
      <c r="J3" s="28" t="s">
        <v>1</v>
      </c>
      <c r="K3" s="29"/>
      <c r="O3" s="49"/>
      <c r="P3" s="50"/>
      <c r="Q3" s="51"/>
    </row>
    <row r="4" spans="1:17" ht="18.75" customHeight="1" thickTop="1">
      <c r="I4" s="15"/>
      <c r="J4" s="30" t="s">
        <v>0</v>
      </c>
      <c r="K4" s="31"/>
    </row>
    <row r="5" spans="1:17">
      <c r="A5">
        <f ca="1">VLOOKUP(B5,pn,3)</f>
        <v>1</v>
      </c>
      <c r="B5">
        <v>1</v>
      </c>
      <c r="C5" t="s">
        <v>115</v>
      </c>
      <c r="D5" t="str">
        <f ca="1">VLOOKUP(A5,pt,2)</f>
        <v>一袋に 4 個のアメが入っています。</v>
      </c>
    </row>
    <row r="6" spans="1:17">
      <c r="D6" t="str">
        <f ca="1">VLOOKUP(A5,pt,3)</f>
        <v xml:space="preserve"> 11 袋あると、アメは全部で何個ですか。</v>
      </c>
    </row>
    <row r="8" spans="1:17">
      <c r="C8" s="17"/>
      <c r="D8" s="18"/>
      <c r="F8" t="s">
        <v>112</v>
      </c>
    </row>
    <row r="9" spans="1:17">
      <c r="C9" s="17"/>
      <c r="D9" s="18"/>
    </row>
    <row r="10" spans="1:17">
      <c r="C10" s="19"/>
      <c r="D10" s="14"/>
    </row>
    <row r="11" spans="1:17">
      <c r="C11" s="24"/>
      <c r="D11" s="16"/>
      <c r="I11" t="s">
        <v>113</v>
      </c>
      <c r="J11" s="20"/>
      <c r="K11" s="20"/>
      <c r="L11" s="21"/>
    </row>
    <row r="12" spans="1:17">
      <c r="C12" s="22"/>
      <c r="D12" s="18"/>
    </row>
    <row r="13" spans="1:17">
      <c r="A13">
        <f ca="1">VLOOKUP(B13,pn,3)</f>
        <v>11</v>
      </c>
      <c r="B13">
        <v>2</v>
      </c>
      <c r="C13" t="s">
        <v>115</v>
      </c>
      <c r="D13" t="str">
        <f ca="1">VLOOKUP(A13,pt,2)</f>
        <v>一箱に 3 冊の本を入れます。</v>
      </c>
    </row>
    <row r="14" spans="1:17">
      <c r="D14" t="str">
        <f ca="1">VLOOKUP(A13,pt,3)</f>
        <v xml:space="preserve"> 10 箱あると、全部で本は何冊になりますか。</v>
      </c>
    </row>
    <row r="16" spans="1:17">
      <c r="C16" s="17"/>
      <c r="D16" s="18"/>
      <c r="F16" t="s">
        <v>112</v>
      </c>
    </row>
    <row r="17" spans="1:12">
      <c r="C17" s="17"/>
      <c r="D17" s="18"/>
    </row>
    <row r="18" spans="1:12">
      <c r="C18" s="19"/>
      <c r="D18" s="14"/>
    </row>
    <row r="19" spans="1:12">
      <c r="C19" s="24"/>
      <c r="D19" s="16"/>
      <c r="I19" t="s">
        <v>113</v>
      </c>
      <c r="J19" s="20"/>
      <c r="K19" s="20"/>
      <c r="L19" s="21"/>
    </row>
    <row r="20" spans="1:12">
      <c r="C20" s="22"/>
      <c r="D20" s="18"/>
      <c r="J20" s="22"/>
      <c r="K20" s="22"/>
      <c r="L20" s="23"/>
    </row>
    <row r="22" spans="1:12">
      <c r="A22">
        <f ca="1">VLOOKUP(B22,pn,3)</f>
        <v>8</v>
      </c>
      <c r="B22">
        <v>3</v>
      </c>
      <c r="C22" t="s">
        <v>115</v>
      </c>
      <c r="D22" t="str">
        <f ca="1">VLOOKUP(A22,pt,2)</f>
        <v>一時間 3 ㎡ずつ畑を耕します。</v>
      </c>
    </row>
    <row r="23" spans="1:12">
      <c r="D23" t="str">
        <f ca="1">VLOOKUP(A22,pt,3)</f>
        <v xml:space="preserve"> 4 時間かけると、全部で何㎡の畑を耕すことができますか。</v>
      </c>
    </row>
    <row r="25" spans="1:12">
      <c r="C25" s="17"/>
      <c r="D25" s="18"/>
      <c r="F25" t="s">
        <v>112</v>
      </c>
    </row>
    <row r="26" spans="1:12">
      <c r="C26" s="17"/>
      <c r="D26" s="18"/>
    </row>
    <row r="27" spans="1:12">
      <c r="C27" s="19"/>
      <c r="D27" s="14"/>
    </row>
    <row r="28" spans="1:12">
      <c r="C28" s="24"/>
      <c r="D28" s="16"/>
      <c r="I28" t="s">
        <v>113</v>
      </c>
      <c r="J28" s="20"/>
      <c r="K28" s="20"/>
      <c r="L28" s="21"/>
    </row>
    <row r="29" spans="1:12">
      <c r="C29" s="22"/>
      <c r="D29" s="18"/>
      <c r="J29" s="22"/>
      <c r="K29" s="22"/>
      <c r="L29" s="23"/>
    </row>
    <row r="31" spans="1:12">
      <c r="A31">
        <f ca="1">VLOOKUP(B31,pn,3)</f>
        <v>6</v>
      </c>
      <c r="B31">
        <v>4</v>
      </c>
      <c r="C31" t="s">
        <v>115</v>
      </c>
      <c r="D31" t="str">
        <f ca="1">VLOOKUP(A31,pt,2)</f>
        <v>１人に 2 枚の色紙を配ります。</v>
      </c>
    </row>
    <row r="32" spans="1:12">
      <c r="D32" t="str">
        <f ca="1">VLOOKUP(A31,pt,3)</f>
        <v xml:space="preserve"> 31 人いると、色紙は全部で何枚になりますか。</v>
      </c>
    </row>
    <row r="34" spans="1:12">
      <c r="B34">
        <v>5</v>
      </c>
      <c r="C34" s="17"/>
      <c r="D34" s="18"/>
      <c r="F34" t="s">
        <v>112</v>
      </c>
    </row>
    <row r="35" spans="1:12">
      <c r="C35" s="17"/>
      <c r="D35" s="18"/>
    </row>
    <row r="36" spans="1:12">
      <c r="C36" s="19"/>
      <c r="D36" s="14"/>
    </row>
    <row r="37" spans="1:12">
      <c r="C37" s="24"/>
      <c r="D37" s="16"/>
      <c r="I37" t="s">
        <v>113</v>
      </c>
      <c r="J37" s="20"/>
      <c r="K37" s="20"/>
      <c r="L37" s="21"/>
    </row>
    <row r="38" spans="1:12">
      <c r="C38" s="22"/>
      <c r="D38" s="18"/>
      <c r="J38" s="22"/>
      <c r="K38" s="22"/>
      <c r="L38" s="23"/>
    </row>
    <row r="40" spans="1:12">
      <c r="A40">
        <f ca="1">VLOOKUP(B40,pn,3)</f>
        <v>9</v>
      </c>
      <c r="B40">
        <v>5</v>
      </c>
      <c r="C40" t="s">
        <v>115</v>
      </c>
      <c r="D40" t="str">
        <f ca="1">VLOOKUP(A40,pt,2)</f>
        <v>一時間に 3 kmずつ進みます。</v>
      </c>
    </row>
    <row r="41" spans="1:12">
      <c r="D41" t="str">
        <f ca="1">VLOOKUP(A40,pt,3)</f>
        <v xml:space="preserve"> 16 時間進むと、全部で何km進みますか。</v>
      </c>
    </row>
    <row r="43" spans="1:12">
      <c r="C43" s="17"/>
      <c r="D43" s="18"/>
      <c r="F43" t="s">
        <v>112</v>
      </c>
    </row>
    <row r="44" spans="1:12">
      <c r="C44" s="17"/>
      <c r="D44" s="18"/>
    </row>
    <row r="45" spans="1:12">
      <c r="C45" s="19"/>
      <c r="D45" s="14"/>
    </row>
    <row r="46" spans="1:12">
      <c r="C46" s="24"/>
      <c r="D46" s="16"/>
      <c r="I46" t="s">
        <v>113</v>
      </c>
      <c r="J46" s="20"/>
      <c r="K46" s="20"/>
      <c r="L46" s="21"/>
    </row>
    <row r="47" spans="1:12">
      <c r="C47" s="22"/>
      <c r="D47" s="18"/>
      <c r="J47" s="22"/>
      <c r="K47" s="22"/>
      <c r="L47" s="23"/>
    </row>
    <row r="49" spans="1:12">
      <c r="A49">
        <f ca="1">VLOOKUP(B49,pn,3)</f>
        <v>10</v>
      </c>
      <c r="B49">
        <v>6</v>
      </c>
      <c r="C49" t="s">
        <v>115</v>
      </c>
      <c r="D49" t="str">
        <f ca="1">VLOOKUP(A49,pt,2)</f>
        <v>一袋に 2 kgのお米が入っています。</v>
      </c>
    </row>
    <row r="50" spans="1:12">
      <c r="D50" t="str">
        <f ca="1">VLOOKUP(A49,pt,3)</f>
        <v xml:space="preserve"> 42 袋あると、お米は全部で何kgになりますか。</v>
      </c>
    </row>
    <row r="52" spans="1:12">
      <c r="C52" s="17"/>
      <c r="D52" s="18"/>
      <c r="F52" t="s">
        <v>112</v>
      </c>
    </row>
    <row r="53" spans="1:12">
      <c r="C53" s="17"/>
      <c r="D53" s="18"/>
    </row>
    <row r="54" spans="1:12">
      <c r="C54" s="19"/>
      <c r="D54" s="14"/>
    </row>
    <row r="55" spans="1:12">
      <c r="C55" s="24"/>
      <c r="D55" s="16"/>
      <c r="I55" t="s">
        <v>113</v>
      </c>
      <c r="J55" s="20"/>
      <c r="K55" s="20"/>
      <c r="L55" s="21"/>
    </row>
    <row r="56" spans="1:12">
      <c r="C56" s="22"/>
      <c r="D56" s="18"/>
      <c r="J56" s="22"/>
      <c r="K56" s="22"/>
      <c r="L56" s="23"/>
    </row>
    <row r="57" spans="1:12" ht="17.25">
      <c r="D57" s="34" t="s">
        <v>125</v>
      </c>
      <c r="E57" s="34"/>
      <c r="F57" s="34"/>
      <c r="G57" s="34"/>
      <c r="H57" s="34"/>
    </row>
    <row r="58" spans="1:12">
      <c r="C58" s="22"/>
      <c r="D58" s="22"/>
      <c r="J58" s="22"/>
      <c r="K58" s="22"/>
      <c r="L58" s="23"/>
    </row>
    <row r="59" spans="1:12" ht="13.5" customHeight="1">
      <c r="A59">
        <f ca="1">VLOOKUP(B59,pn,3)</f>
        <v>1</v>
      </c>
      <c r="B59">
        <v>1</v>
      </c>
      <c r="C59" t="s">
        <v>115</v>
      </c>
      <c r="D59" t="str">
        <f ca="1">VLOOKUP(A59,pt,2)</f>
        <v>一袋に 4 個のアメが入っています。</v>
      </c>
    </row>
    <row r="60" spans="1:12" ht="13.5" customHeight="1">
      <c r="D60" t="str">
        <f ca="1">VLOOKUP(A59,pt,3)</f>
        <v xml:space="preserve"> 11 袋あると、アメは全部で何個ですか。</v>
      </c>
    </row>
    <row r="61" spans="1:12" ht="13.5" customHeight="1"/>
    <row r="62" spans="1:12" ht="13.5" customHeight="1">
      <c r="C62" s="40" t="str">
        <f ca="1">VLOOKUP(A59,pt,5)</f>
        <v>4</v>
      </c>
      <c r="D62" s="36" t="str">
        <f ca="1">VLOOKUP(A59,pt,7)</f>
        <v/>
      </c>
      <c r="F62" t="s">
        <v>112</v>
      </c>
      <c r="G62" s="37" t="str">
        <f ca="1">VLOOKUP(A59,pt,8)</f>
        <v>4×11＝44</v>
      </c>
    </row>
    <row r="63" spans="1:12" ht="13.5" customHeight="1">
      <c r="C63" s="40"/>
      <c r="D63" s="36"/>
      <c r="G63" s="37"/>
    </row>
    <row r="64" spans="1:12" ht="13.5" customHeight="1">
      <c r="C64" s="41"/>
      <c r="D64" s="42"/>
      <c r="J64" s="38" t="str">
        <f ca="1">VLOOKUP(A59,pt,9)</f>
        <v>44 個</v>
      </c>
      <c r="K64" s="38"/>
      <c r="L64" s="38"/>
    </row>
    <row r="65" spans="1:12" ht="13.5" customHeight="1">
      <c r="C65" s="25"/>
      <c r="D65" s="35" t="str">
        <f ca="1">VLOOKUP(A59,pt,6)</f>
        <v>11</v>
      </c>
      <c r="I65" t="s">
        <v>113</v>
      </c>
      <c r="J65" s="39"/>
      <c r="K65" s="39"/>
      <c r="L65" s="39"/>
    </row>
    <row r="66" spans="1:12" ht="13.5" customHeight="1">
      <c r="C66" s="26"/>
      <c r="D66" s="36"/>
      <c r="J66" s="27"/>
      <c r="K66" s="27"/>
      <c r="L66" s="27"/>
    </row>
    <row r="67" spans="1:12" ht="13.5" customHeight="1">
      <c r="A67">
        <f ca="1">VLOOKUP(B67,pn,3)</f>
        <v>11</v>
      </c>
      <c r="B67">
        <v>2</v>
      </c>
      <c r="C67" t="s">
        <v>115</v>
      </c>
      <c r="D67" t="str">
        <f ca="1">VLOOKUP(A67,pt,2)</f>
        <v>一箱に 3 冊の本を入れます。</v>
      </c>
      <c r="J67" s="27"/>
      <c r="K67" s="27"/>
      <c r="L67" s="27"/>
    </row>
    <row r="68" spans="1:12" ht="13.5" customHeight="1">
      <c r="D68" t="str">
        <f ca="1">VLOOKUP(A67,pt,3)</f>
        <v xml:space="preserve"> 10 箱あると、全部で本は何冊になりますか。</v>
      </c>
      <c r="J68" s="27"/>
      <c r="K68" s="27"/>
      <c r="L68" s="27"/>
    </row>
    <row r="69" spans="1:12" ht="13.5" customHeight="1">
      <c r="J69" s="27"/>
      <c r="K69" s="27"/>
      <c r="L69" s="27"/>
    </row>
    <row r="70" spans="1:12" ht="13.5" customHeight="1">
      <c r="C70" s="40" t="str">
        <f ca="1">VLOOKUP(A67,pt,5)</f>
        <v>3</v>
      </c>
      <c r="D70" s="36" t="str">
        <f ca="1">VLOOKUP(A67,pt,7)</f>
        <v/>
      </c>
      <c r="F70" t="s">
        <v>112</v>
      </c>
      <c r="G70" s="37" t="str">
        <f ca="1">VLOOKUP(A67,pt,8)</f>
        <v>3×10＝30</v>
      </c>
      <c r="J70" s="27"/>
      <c r="K70" s="27"/>
      <c r="L70" s="27"/>
    </row>
    <row r="71" spans="1:12" ht="13.5" customHeight="1">
      <c r="C71" s="40"/>
      <c r="D71" s="36"/>
      <c r="G71" s="37"/>
      <c r="J71" s="27"/>
      <c r="K71" s="27"/>
      <c r="L71" s="27"/>
    </row>
    <row r="72" spans="1:12" ht="13.5" customHeight="1">
      <c r="C72" s="41"/>
      <c r="D72" s="42"/>
      <c r="J72" s="38" t="str">
        <f ca="1">VLOOKUP(A67,pt,9)</f>
        <v>30 冊</v>
      </c>
      <c r="K72" s="38"/>
      <c r="L72" s="38"/>
    </row>
    <row r="73" spans="1:12" ht="13.5" customHeight="1">
      <c r="C73" s="25"/>
      <c r="D73" s="35" t="str">
        <f ca="1">VLOOKUP(A67,pt,6)</f>
        <v>10</v>
      </c>
      <c r="I73" t="s">
        <v>113</v>
      </c>
      <c r="J73" s="39"/>
      <c r="K73" s="39"/>
      <c r="L73" s="39"/>
    </row>
    <row r="74" spans="1:12" ht="13.5" customHeight="1">
      <c r="C74" s="26"/>
      <c r="D74" s="36"/>
      <c r="J74" s="27"/>
      <c r="K74" s="27"/>
      <c r="L74" s="27"/>
    </row>
    <row r="75" spans="1:12" ht="13.5" customHeight="1">
      <c r="J75" s="27"/>
      <c r="K75" s="27"/>
      <c r="L75" s="27"/>
    </row>
    <row r="76" spans="1:12" ht="13.5" customHeight="1">
      <c r="A76">
        <f ca="1">VLOOKUP(B76,pn,3)</f>
        <v>8</v>
      </c>
      <c r="B76">
        <v>3</v>
      </c>
      <c r="C76" t="s">
        <v>115</v>
      </c>
      <c r="D76" t="str">
        <f ca="1">VLOOKUP(A76,pt,2)</f>
        <v>一時間 3 ㎡ずつ畑を耕します。</v>
      </c>
      <c r="J76" s="27"/>
      <c r="K76" s="27"/>
      <c r="L76" s="27"/>
    </row>
    <row r="77" spans="1:12" ht="13.5" customHeight="1">
      <c r="D77" t="str">
        <f ca="1">VLOOKUP(A76,pt,3)</f>
        <v xml:space="preserve"> 4 時間かけると、全部で何㎡の畑を耕すことができますか。</v>
      </c>
      <c r="J77" s="27"/>
      <c r="K77" s="27"/>
      <c r="L77" s="27"/>
    </row>
    <row r="78" spans="1:12" ht="13.5" customHeight="1">
      <c r="J78" s="27"/>
      <c r="K78" s="27"/>
      <c r="L78" s="27"/>
    </row>
    <row r="79" spans="1:12" ht="13.5" customHeight="1">
      <c r="C79" s="40" t="str">
        <f ca="1">VLOOKUP(A76,pt,5)</f>
        <v>3</v>
      </c>
      <c r="D79" s="36" t="str">
        <f ca="1">VLOOKUP(A76,pt,7)</f>
        <v/>
      </c>
      <c r="F79" t="s">
        <v>112</v>
      </c>
      <c r="G79" s="37" t="str">
        <f ca="1">VLOOKUP(A76,pt,8)</f>
        <v>3×4＝12</v>
      </c>
      <c r="J79" s="27"/>
      <c r="K79" s="27"/>
      <c r="L79" s="27"/>
    </row>
    <row r="80" spans="1:12" ht="13.5" customHeight="1">
      <c r="C80" s="40"/>
      <c r="D80" s="36"/>
      <c r="G80" s="37"/>
      <c r="J80" s="27"/>
      <c r="K80" s="27"/>
      <c r="L80" s="27"/>
    </row>
    <row r="81" spans="1:12" ht="13.5" customHeight="1">
      <c r="C81" s="41"/>
      <c r="D81" s="42"/>
      <c r="J81" s="38" t="str">
        <f ca="1">VLOOKUP(A76,pt,9)</f>
        <v>12 ㎡</v>
      </c>
      <c r="K81" s="38"/>
      <c r="L81" s="38"/>
    </row>
    <row r="82" spans="1:12" ht="13.5" customHeight="1">
      <c r="C82" s="25"/>
      <c r="D82" s="35" t="str">
        <f ca="1">VLOOKUP(A76,pt,6)</f>
        <v>4</v>
      </c>
      <c r="I82" t="s">
        <v>113</v>
      </c>
      <c r="J82" s="39"/>
      <c r="K82" s="39"/>
      <c r="L82" s="39"/>
    </row>
    <row r="83" spans="1:12" ht="13.5" customHeight="1">
      <c r="C83" s="26"/>
      <c r="D83" s="36"/>
      <c r="J83" s="27"/>
      <c r="K83" s="27"/>
      <c r="L83" s="27"/>
    </row>
    <row r="84" spans="1:12" ht="13.5" customHeight="1">
      <c r="J84" s="27"/>
      <c r="K84" s="27"/>
      <c r="L84" s="27"/>
    </row>
    <row r="85" spans="1:12" ht="13.5" customHeight="1">
      <c r="A85">
        <f ca="1">VLOOKUP(B85,pn,3)</f>
        <v>6</v>
      </c>
      <c r="B85">
        <v>4</v>
      </c>
      <c r="C85" t="s">
        <v>115</v>
      </c>
      <c r="D85" t="str">
        <f ca="1">VLOOKUP(A85,pt,2)</f>
        <v>１人に 2 枚の色紙を配ります。</v>
      </c>
      <c r="J85" s="27"/>
      <c r="K85" s="27"/>
      <c r="L85" s="27"/>
    </row>
    <row r="86" spans="1:12" ht="13.5" customHeight="1">
      <c r="D86" t="str">
        <f ca="1">VLOOKUP(A85,pt,3)</f>
        <v xml:space="preserve"> 31 人いると、色紙は全部で何枚になりますか。</v>
      </c>
      <c r="J86" s="27"/>
      <c r="K86" s="27"/>
      <c r="L86" s="27"/>
    </row>
    <row r="87" spans="1:12" ht="13.5" customHeight="1">
      <c r="J87" s="27"/>
      <c r="K87" s="27"/>
      <c r="L87" s="27"/>
    </row>
    <row r="88" spans="1:12" ht="13.5" customHeight="1">
      <c r="B88">
        <v>5</v>
      </c>
      <c r="C88" s="40" t="str">
        <f ca="1">VLOOKUP(A85,pt,5)</f>
        <v>2</v>
      </c>
      <c r="D88" s="36" t="str">
        <f ca="1">VLOOKUP(A85,pt,7)</f>
        <v/>
      </c>
      <c r="F88" t="s">
        <v>112</v>
      </c>
      <c r="G88" s="37" t="str">
        <f ca="1">VLOOKUP(A85,pt,8)</f>
        <v>2×31＝62</v>
      </c>
      <c r="J88" s="27"/>
      <c r="K88" s="27"/>
      <c r="L88" s="27"/>
    </row>
    <row r="89" spans="1:12" ht="13.5" customHeight="1">
      <c r="C89" s="40"/>
      <c r="D89" s="36"/>
      <c r="G89" s="37"/>
      <c r="J89" s="27"/>
      <c r="K89" s="27"/>
      <c r="L89" s="27"/>
    </row>
    <row r="90" spans="1:12" ht="13.5" customHeight="1">
      <c r="C90" s="41"/>
      <c r="D90" s="42"/>
      <c r="J90" s="38" t="str">
        <f ca="1">VLOOKUP(A85,pt,9)</f>
        <v>62 枚</v>
      </c>
      <c r="K90" s="38"/>
      <c r="L90" s="38"/>
    </row>
    <row r="91" spans="1:12" ht="13.5" customHeight="1">
      <c r="C91" s="25"/>
      <c r="D91" s="35" t="str">
        <f ca="1">VLOOKUP(A85,pt,6)</f>
        <v>31</v>
      </c>
      <c r="I91" t="s">
        <v>113</v>
      </c>
      <c r="J91" s="39"/>
      <c r="K91" s="39"/>
      <c r="L91" s="39"/>
    </row>
    <row r="92" spans="1:12" ht="13.5" customHeight="1">
      <c r="C92" s="26"/>
      <c r="D92" s="36"/>
      <c r="J92" s="27"/>
      <c r="K92" s="27"/>
      <c r="L92" s="27"/>
    </row>
    <row r="93" spans="1:12" ht="13.5" customHeight="1">
      <c r="J93" s="27"/>
      <c r="K93" s="27"/>
      <c r="L93" s="27"/>
    </row>
    <row r="94" spans="1:12" ht="13.5" customHeight="1">
      <c r="A94">
        <f ca="1">VLOOKUP(B94,pn,3)</f>
        <v>9</v>
      </c>
      <c r="B94">
        <v>5</v>
      </c>
      <c r="C94" t="s">
        <v>115</v>
      </c>
      <c r="D94" t="str">
        <f ca="1">VLOOKUP(A94,pt,2)</f>
        <v>一時間に 3 kmずつ進みます。</v>
      </c>
      <c r="J94" s="27"/>
      <c r="K94" s="27"/>
      <c r="L94" s="27"/>
    </row>
    <row r="95" spans="1:12" ht="13.5" customHeight="1">
      <c r="D95" t="str">
        <f ca="1">VLOOKUP(A94,pt,3)</f>
        <v xml:space="preserve"> 16 時間進むと、全部で何km進みますか。</v>
      </c>
      <c r="J95" s="27"/>
      <c r="K95" s="27"/>
      <c r="L95" s="27"/>
    </row>
    <row r="96" spans="1:12" ht="13.5" customHeight="1">
      <c r="J96" s="27"/>
      <c r="K96" s="27"/>
      <c r="L96" s="27"/>
    </row>
    <row r="97" spans="1:12" ht="13.5" customHeight="1">
      <c r="C97" s="40" t="str">
        <f ca="1">VLOOKUP(A94,pt,5)</f>
        <v>3</v>
      </c>
      <c r="D97" s="36" t="str">
        <f ca="1">VLOOKUP(A94,pt,7)</f>
        <v/>
      </c>
      <c r="F97" t="s">
        <v>112</v>
      </c>
      <c r="G97" s="37" t="str">
        <f ca="1">VLOOKUP(A94,pt,8)</f>
        <v>3×16＝48</v>
      </c>
      <c r="J97" s="27"/>
      <c r="K97" s="27"/>
      <c r="L97" s="27"/>
    </row>
    <row r="98" spans="1:12" ht="13.5" customHeight="1">
      <c r="C98" s="40"/>
      <c r="D98" s="36"/>
      <c r="G98" s="37"/>
      <c r="J98" s="27"/>
      <c r="K98" s="27"/>
      <c r="L98" s="27"/>
    </row>
    <row r="99" spans="1:12" ht="13.5" customHeight="1">
      <c r="C99" s="41"/>
      <c r="D99" s="42"/>
      <c r="J99" s="38" t="str">
        <f ca="1">VLOOKUP(A94,pt,9)</f>
        <v>48 km</v>
      </c>
      <c r="K99" s="38"/>
      <c r="L99" s="38"/>
    </row>
    <row r="100" spans="1:12" ht="13.5" customHeight="1">
      <c r="C100" s="25"/>
      <c r="D100" s="35" t="str">
        <f ca="1">VLOOKUP(A94,pt,6)</f>
        <v>16</v>
      </c>
      <c r="I100" t="s">
        <v>113</v>
      </c>
      <c r="J100" s="39"/>
      <c r="K100" s="39"/>
      <c r="L100" s="39"/>
    </row>
    <row r="101" spans="1:12" ht="13.5" customHeight="1">
      <c r="C101" s="26"/>
      <c r="D101" s="36"/>
      <c r="J101" s="27"/>
      <c r="K101" s="27"/>
      <c r="L101" s="27"/>
    </row>
    <row r="102" spans="1:12" ht="13.5" customHeight="1">
      <c r="J102" s="27"/>
      <c r="K102" s="27"/>
      <c r="L102" s="27"/>
    </row>
    <row r="103" spans="1:12" ht="13.5" customHeight="1">
      <c r="A103">
        <f ca="1">VLOOKUP(B103,pn,3)</f>
        <v>10</v>
      </c>
      <c r="B103">
        <v>6</v>
      </c>
      <c r="C103" t="s">
        <v>115</v>
      </c>
      <c r="D103" t="str">
        <f ca="1">VLOOKUP(A103,pt,2)</f>
        <v>一袋に 2 kgのお米が入っています。</v>
      </c>
      <c r="J103" s="27"/>
      <c r="K103" s="27"/>
      <c r="L103" s="27"/>
    </row>
    <row r="104" spans="1:12" ht="13.5" customHeight="1">
      <c r="D104" t="str">
        <f ca="1">VLOOKUP(A103,pt,3)</f>
        <v xml:space="preserve"> 42 袋あると、お米は全部で何kgになりますか。</v>
      </c>
      <c r="J104" s="27"/>
      <c r="K104" s="27"/>
      <c r="L104" s="27"/>
    </row>
    <row r="105" spans="1:12" ht="13.5" customHeight="1">
      <c r="J105" s="27"/>
      <c r="K105" s="27"/>
      <c r="L105" s="27"/>
    </row>
    <row r="106" spans="1:12" ht="13.5" customHeight="1">
      <c r="C106" s="40" t="str">
        <f ca="1">VLOOKUP(A103,pt,5)</f>
        <v>2</v>
      </c>
      <c r="D106" s="36" t="str">
        <f ca="1">VLOOKUP(A103,pt,7)</f>
        <v/>
      </c>
      <c r="F106" t="s">
        <v>112</v>
      </c>
      <c r="G106" s="37" t="str">
        <f ca="1">VLOOKUP(A103,pt,8)</f>
        <v>2×42＝84</v>
      </c>
      <c r="J106" s="27"/>
      <c r="K106" s="27"/>
      <c r="L106" s="27"/>
    </row>
    <row r="107" spans="1:12" ht="13.5" customHeight="1">
      <c r="C107" s="40"/>
      <c r="D107" s="36"/>
      <c r="G107" s="37"/>
      <c r="J107" s="27"/>
      <c r="K107" s="27"/>
      <c r="L107" s="27"/>
    </row>
    <row r="108" spans="1:12" ht="13.5" customHeight="1">
      <c r="C108" s="41"/>
      <c r="D108" s="42"/>
      <c r="J108" s="38" t="str">
        <f ca="1">VLOOKUP(A103,pt,9)</f>
        <v>84 kg</v>
      </c>
      <c r="K108" s="38"/>
      <c r="L108" s="38"/>
    </row>
    <row r="109" spans="1:12" ht="13.5" customHeight="1">
      <c r="C109" s="25"/>
      <c r="D109" s="35" t="str">
        <f ca="1">VLOOKUP(A103,pt,6)</f>
        <v>42</v>
      </c>
      <c r="I109" t="s">
        <v>113</v>
      </c>
      <c r="J109" s="39"/>
      <c r="K109" s="39"/>
      <c r="L109" s="39"/>
    </row>
    <row r="110" spans="1:12" ht="13.5" customHeight="1">
      <c r="C110" s="26"/>
      <c r="D110" s="36"/>
      <c r="J110" s="27"/>
      <c r="K110" s="27"/>
      <c r="L110" s="27"/>
    </row>
  </sheetData>
  <mergeCells count="36">
    <mergeCell ref="O1:Q3"/>
    <mergeCell ref="C97:C99"/>
    <mergeCell ref="D97:D99"/>
    <mergeCell ref="G97:G98"/>
    <mergeCell ref="J99:L100"/>
    <mergeCell ref="D100:D101"/>
    <mergeCell ref="C106:C108"/>
    <mergeCell ref="D106:D108"/>
    <mergeCell ref="G106:G107"/>
    <mergeCell ref="J108:L109"/>
    <mergeCell ref="D109:D110"/>
    <mergeCell ref="C79:C81"/>
    <mergeCell ref="D79:D81"/>
    <mergeCell ref="G79:G80"/>
    <mergeCell ref="J81:L82"/>
    <mergeCell ref="D82:D83"/>
    <mergeCell ref="C88:C90"/>
    <mergeCell ref="D88:D90"/>
    <mergeCell ref="G88:G89"/>
    <mergeCell ref="J90:L91"/>
    <mergeCell ref="D91:D92"/>
    <mergeCell ref="D65:D66"/>
    <mergeCell ref="G62:G63"/>
    <mergeCell ref="J64:L65"/>
    <mergeCell ref="C70:C72"/>
    <mergeCell ref="D70:D72"/>
    <mergeCell ref="G70:G71"/>
    <mergeCell ref="J72:L73"/>
    <mergeCell ref="D73:D74"/>
    <mergeCell ref="C62:C64"/>
    <mergeCell ref="D62:D64"/>
    <mergeCell ref="J3:K3"/>
    <mergeCell ref="J4:K4"/>
    <mergeCell ref="C3:G3"/>
    <mergeCell ref="D2:H2"/>
    <mergeCell ref="D57:H57"/>
  </mergeCells>
  <phoneticPr fontId="1"/>
  <pageMargins left="0.28000000000000003" right="0.32" top="0.23" bottom="0.24" header="0.17" footer="0.2"/>
  <pageSetup paperSize="13" orientation="portrait" horizontalDpi="4294967293" verticalDpi="0" r:id="rId1"/>
  <rowBreaks count="1" manualBreakCount="1">
    <brk id="56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Q110"/>
  <sheetViews>
    <sheetView zoomScale="85" zoomScaleNormal="85" workbookViewId="0">
      <selection activeCell="L16" sqref="L16"/>
    </sheetView>
  </sheetViews>
  <sheetFormatPr defaultRowHeight="12"/>
  <cols>
    <col min="1" max="1" width="4.7109375" customWidth="1"/>
    <col min="2" max="2" width="6.42578125" customWidth="1"/>
    <col min="3" max="3" width="5.28515625" customWidth="1"/>
    <col min="4" max="4" width="9.7109375" customWidth="1"/>
    <col min="5" max="5" width="3.42578125" customWidth="1"/>
    <col min="6" max="6" width="8.140625" customWidth="1"/>
    <col min="7" max="7" width="23.28515625" customWidth="1"/>
    <col min="8" max="8" width="8.140625" customWidth="1"/>
    <col min="9" max="9" width="6.42578125" customWidth="1"/>
    <col min="10" max="11" width="5.5703125" customWidth="1"/>
  </cols>
  <sheetData>
    <row r="1" spans="1:17" ht="12.75" thickTop="1">
      <c r="O1" s="43" t="s">
        <v>126</v>
      </c>
      <c r="P1" s="44"/>
      <c r="Q1" s="45"/>
    </row>
    <row r="2" spans="1:17" ht="21" customHeight="1">
      <c r="D2" s="34" t="s">
        <v>116</v>
      </c>
      <c r="E2" s="34"/>
      <c r="F2" s="34"/>
      <c r="G2" s="34"/>
      <c r="H2" s="34"/>
      <c r="O2" s="46"/>
      <c r="P2" s="47"/>
      <c r="Q2" s="48"/>
    </row>
    <row r="3" spans="1:17" ht="49.5" customHeight="1" thickBot="1">
      <c r="C3" s="32" t="s">
        <v>111</v>
      </c>
      <c r="D3" s="33"/>
      <c r="E3" s="33"/>
      <c r="F3" s="33"/>
      <c r="G3" s="33"/>
      <c r="I3" s="13" t="s">
        <v>2</v>
      </c>
      <c r="J3" s="28" t="s">
        <v>1</v>
      </c>
      <c r="K3" s="29"/>
      <c r="O3" s="49"/>
      <c r="P3" s="50"/>
      <c r="Q3" s="51"/>
    </row>
    <row r="4" spans="1:17" ht="18.75" customHeight="1" thickTop="1">
      <c r="I4" s="15"/>
      <c r="J4" s="30" t="s">
        <v>0</v>
      </c>
      <c r="K4" s="31"/>
    </row>
    <row r="5" spans="1:17">
      <c r="A5">
        <f ca="1">VLOOKUP(B5,pn,3)+11</f>
        <v>12</v>
      </c>
      <c r="B5">
        <v>1</v>
      </c>
      <c r="C5" t="s">
        <v>115</v>
      </c>
      <c r="D5" t="str">
        <f ca="1">VLOOKUP(A5,pt,2)</f>
        <v>全部で 18 個のアメがあります。</v>
      </c>
    </row>
    <row r="6" spans="1:17">
      <c r="D6" t="str">
        <f ca="1">VLOOKUP(A5,pt,3)</f>
        <v>同じ数で 9 袋に分けると、一袋にアメは何個はいりますか。</v>
      </c>
    </row>
    <row r="8" spans="1:17">
      <c r="C8" s="17"/>
      <c r="D8" s="18"/>
      <c r="F8" t="s">
        <v>112</v>
      </c>
    </row>
    <row r="9" spans="1:17">
      <c r="C9" s="17"/>
      <c r="D9" s="18"/>
    </row>
    <row r="10" spans="1:17">
      <c r="C10" s="19"/>
      <c r="D10" s="14"/>
    </row>
    <row r="11" spans="1:17">
      <c r="C11" s="24"/>
      <c r="D11" s="16"/>
      <c r="I11" t="s">
        <v>113</v>
      </c>
      <c r="J11" s="20"/>
      <c r="K11" s="20"/>
      <c r="L11" s="21"/>
    </row>
    <row r="12" spans="1:17">
      <c r="C12" s="22"/>
      <c r="D12" s="18"/>
    </row>
    <row r="13" spans="1:17">
      <c r="A13">
        <f ca="1">VLOOKUP(B13,pn,3)+11</f>
        <v>22</v>
      </c>
      <c r="B13">
        <v>2</v>
      </c>
      <c r="C13" t="s">
        <v>115</v>
      </c>
      <c r="D13" t="str">
        <f ca="1">VLOOKUP(A13,pt,2)</f>
        <v>全部で 54 冊の本があります。</v>
      </c>
    </row>
    <row r="14" spans="1:17">
      <c r="D14" t="str">
        <f ca="1">VLOOKUP(A13,pt,3)</f>
        <v>同じ冊数で 9 箱に入れるには、一箱に何冊ずつ入れたらよいですか。</v>
      </c>
    </row>
    <row r="16" spans="1:17">
      <c r="C16" s="17"/>
      <c r="D16" s="18"/>
      <c r="F16" t="s">
        <v>112</v>
      </c>
    </row>
    <row r="17" spans="1:12">
      <c r="C17" s="17"/>
      <c r="D17" s="18"/>
    </row>
    <row r="18" spans="1:12">
      <c r="C18" s="19"/>
      <c r="D18" s="14"/>
    </row>
    <row r="19" spans="1:12">
      <c r="C19" s="24"/>
      <c r="D19" s="16"/>
      <c r="I19" t="s">
        <v>113</v>
      </c>
      <c r="J19" s="20"/>
      <c r="K19" s="20"/>
      <c r="L19" s="21"/>
    </row>
    <row r="20" spans="1:12">
      <c r="C20" s="22"/>
      <c r="D20" s="18"/>
      <c r="J20" s="22"/>
      <c r="K20" s="22"/>
      <c r="L20" s="23"/>
    </row>
    <row r="22" spans="1:12">
      <c r="A22">
        <f ca="1">VLOOKUP(B22,pn,3)+11</f>
        <v>19</v>
      </c>
      <c r="B22">
        <v>3</v>
      </c>
      <c r="C22" t="s">
        <v>115</v>
      </c>
      <c r="D22" t="str">
        <f ca="1">VLOOKUP(A22,pt,2)</f>
        <v>全部で 64 ㎡の畑があります。</v>
      </c>
    </row>
    <row r="23" spans="1:12">
      <c r="D23" t="str">
        <f ca="1">VLOOKUP(A22,pt,3)</f>
        <v>同じペースで耕して 8 時間で終わらせるには、一時間何㎡耕しますか。</v>
      </c>
    </row>
    <row r="25" spans="1:12">
      <c r="C25" s="17"/>
      <c r="D25" s="18"/>
      <c r="F25" t="s">
        <v>112</v>
      </c>
    </row>
    <row r="26" spans="1:12">
      <c r="C26" s="17"/>
      <c r="D26" s="18"/>
    </row>
    <row r="27" spans="1:12">
      <c r="C27" s="19"/>
      <c r="D27" s="14"/>
    </row>
    <row r="28" spans="1:12">
      <c r="C28" s="24"/>
      <c r="D28" s="16"/>
      <c r="I28" t="s">
        <v>113</v>
      </c>
      <c r="J28" s="20"/>
      <c r="K28" s="20"/>
      <c r="L28" s="21"/>
    </row>
    <row r="29" spans="1:12">
      <c r="C29" s="22"/>
      <c r="D29" s="18"/>
      <c r="J29" s="22"/>
      <c r="K29" s="22"/>
      <c r="L29" s="23"/>
    </row>
    <row r="31" spans="1:12">
      <c r="A31">
        <f ca="1">VLOOKUP(B31,pn,3)+11</f>
        <v>17</v>
      </c>
      <c r="B31">
        <v>4</v>
      </c>
      <c r="C31" t="s">
        <v>115</v>
      </c>
      <c r="D31" t="str">
        <f ca="1">VLOOKUP(A31,pt,2)</f>
        <v>全部で 58 枚の色紙があります。</v>
      </c>
    </row>
    <row r="32" spans="1:12">
      <c r="D32" t="str">
        <f ca="1">VLOOKUP(A31,pt,3)</f>
        <v>同じ枚数を 29 人に配ると、１人何枚になりますか。</v>
      </c>
    </row>
    <row r="34" spans="1:12">
      <c r="B34">
        <v>5</v>
      </c>
      <c r="C34" s="17"/>
      <c r="D34" s="18"/>
      <c r="F34" t="s">
        <v>112</v>
      </c>
    </row>
    <row r="35" spans="1:12">
      <c r="C35" s="17"/>
      <c r="D35" s="18"/>
    </row>
    <row r="36" spans="1:12">
      <c r="C36" s="19"/>
      <c r="D36" s="14"/>
    </row>
    <row r="37" spans="1:12">
      <c r="C37" s="24"/>
      <c r="D37" s="16"/>
      <c r="I37" t="s">
        <v>113</v>
      </c>
      <c r="J37" s="20"/>
      <c r="K37" s="20"/>
      <c r="L37" s="21"/>
    </row>
    <row r="38" spans="1:12">
      <c r="C38" s="22"/>
      <c r="D38" s="18"/>
      <c r="J38" s="22"/>
      <c r="K38" s="22"/>
      <c r="L38" s="23"/>
    </row>
    <row r="40" spans="1:12">
      <c r="A40">
        <f ca="1">VLOOKUP(B40,pn,3)+11</f>
        <v>20</v>
      </c>
      <c r="B40">
        <v>5</v>
      </c>
      <c r="C40" t="s">
        <v>115</v>
      </c>
      <c r="D40" t="str">
        <f ca="1">VLOOKUP(A40,pt,2)</f>
        <v>全部で 20 km進みます。</v>
      </c>
    </row>
    <row r="41" spans="1:12">
      <c r="D41" t="str">
        <f ca="1">VLOOKUP(A40,pt,3)</f>
        <v>同じ速度で進んで 4 時間で到着するには、一時間に何km進みますか。</v>
      </c>
    </row>
    <row r="43" spans="1:12">
      <c r="C43" s="17"/>
      <c r="D43" s="18"/>
      <c r="F43" t="s">
        <v>112</v>
      </c>
    </row>
    <row r="44" spans="1:12">
      <c r="C44" s="17"/>
      <c r="D44" s="18"/>
    </row>
    <row r="45" spans="1:12">
      <c r="C45" s="19"/>
      <c r="D45" s="14"/>
    </row>
    <row r="46" spans="1:12">
      <c r="C46" s="24"/>
      <c r="D46" s="16"/>
      <c r="I46" t="s">
        <v>113</v>
      </c>
      <c r="J46" s="20"/>
      <c r="K46" s="20"/>
      <c r="L46" s="21"/>
    </row>
    <row r="47" spans="1:12">
      <c r="C47" s="22"/>
      <c r="D47" s="18"/>
      <c r="J47" s="22"/>
      <c r="K47" s="22"/>
      <c r="L47" s="23"/>
    </row>
    <row r="49" spans="1:12">
      <c r="A49">
        <f ca="1">VLOOKUP(B49,pn,3)+11</f>
        <v>21</v>
      </c>
      <c r="B49">
        <v>6</v>
      </c>
      <c r="C49" t="s">
        <v>115</v>
      </c>
      <c r="D49" t="str">
        <f ca="1">VLOOKUP(A49,pt,2)</f>
        <v>全部で 40 kgのお米があります。</v>
      </c>
    </row>
    <row r="50" spans="1:12">
      <c r="D50" t="str">
        <f ca="1">VLOOKUP(A49,pt,3)</f>
        <v>同じ重さで 10 袋に分けると、一袋にお米は何kgはいりますか。</v>
      </c>
    </row>
    <row r="52" spans="1:12">
      <c r="C52" s="17"/>
      <c r="D52" s="18"/>
      <c r="F52" t="s">
        <v>112</v>
      </c>
    </row>
    <row r="53" spans="1:12">
      <c r="C53" s="17"/>
      <c r="D53" s="18"/>
    </row>
    <row r="54" spans="1:12">
      <c r="C54" s="19"/>
      <c r="D54" s="14"/>
    </row>
    <row r="55" spans="1:12">
      <c r="C55" s="24"/>
      <c r="D55" s="16"/>
      <c r="I55" t="s">
        <v>113</v>
      </c>
      <c r="J55" s="20"/>
      <c r="K55" s="20"/>
      <c r="L55" s="21"/>
    </row>
    <row r="56" spans="1:12">
      <c r="C56" s="22"/>
      <c r="D56" s="18"/>
      <c r="J56" s="22"/>
      <c r="K56" s="22"/>
      <c r="L56" s="23"/>
    </row>
    <row r="57" spans="1:12" ht="17.25">
      <c r="D57" s="34" t="s">
        <v>117</v>
      </c>
      <c r="E57" s="34"/>
      <c r="F57" s="34"/>
      <c r="G57" s="34"/>
      <c r="H57" s="34"/>
    </row>
    <row r="58" spans="1:12">
      <c r="C58" s="22"/>
      <c r="D58" s="22"/>
      <c r="J58" s="22"/>
      <c r="K58" s="22"/>
      <c r="L58" s="23"/>
    </row>
    <row r="59" spans="1:12" ht="13.5" customHeight="1">
      <c r="A59">
        <f ca="1">VLOOKUP(B59,pn,3)+11</f>
        <v>12</v>
      </c>
      <c r="B59">
        <v>1</v>
      </c>
      <c r="C59" t="s">
        <v>115</v>
      </c>
      <c r="D59" t="str">
        <f ca="1">VLOOKUP(A59,pt,2)</f>
        <v>全部で 18 個のアメがあります。</v>
      </c>
    </row>
    <row r="60" spans="1:12" ht="13.5" customHeight="1">
      <c r="D60" t="str">
        <f ca="1">VLOOKUP(A59,pt,3)</f>
        <v>同じ数で 9 袋に分けると、一袋にアメは何個はいりますか。</v>
      </c>
    </row>
    <row r="61" spans="1:12" ht="13.5" customHeight="1"/>
    <row r="62" spans="1:12" ht="13.5" customHeight="1">
      <c r="C62" s="40" t="str">
        <f ca="1">VLOOKUP(A59,pt,5)</f>
        <v/>
      </c>
      <c r="D62" s="36" t="str">
        <f ca="1">VLOOKUP(A59,pt,7)</f>
        <v>18</v>
      </c>
      <c r="F62" t="s">
        <v>112</v>
      </c>
      <c r="G62" s="37" t="str">
        <f ca="1">VLOOKUP(A59,pt,8)</f>
        <v>18÷9＝2</v>
      </c>
    </row>
    <row r="63" spans="1:12" ht="13.5" customHeight="1">
      <c r="C63" s="40"/>
      <c r="D63" s="36"/>
      <c r="G63" s="37"/>
    </row>
    <row r="64" spans="1:12" ht="13.5" customHeight="1">
      <c r="C64" s="41"/>
      <c r="D64" s="42"/>
      <c r="J64" s="38" t="str">
        <f ca="1">VLOOKUP(A59,pt,9)</f>
        <v>2 個</v>
      </c>
      <c r="K64" s="38"/>
      <c r="L64" s="38"/>
    </row>
    <row r="65" spans="1:12" ht="13.5" customHeight="1">
      <c r="C65" s="25"/>
      <c r="D65" s="35" t="str">
        <f ca="1">VLOOKUP(A59,pt,6)</f>
        <v>9</v>
      </c>
      <c r="I65" t="s">
        <v>113</v>
      </c>
      <c r="J65" s="39"/>
      <c r="K65" s="39"/>
      <c r="L65" s="39"/>
    </row>
    <row r="66" spans="1:12" ht="13.5" customHeight="1">
      <c r="C66" s="26"/>
      <c r="D66" s="36"/>
      <c r="J66" s="27"/>
      <c r="K66" s="27"/>
      <c r="L66" s="27"/>
    </row>
    <row r="67" spans="1:12" ht="13.5" customHeight="1">
      <c r="A67">
        <f ca="1">VLOOKUP(B67,pn,3)+11</f>
        <v>22</v>
      </c>
      <c r="B67">
        <v>2</v>
      </c>
      <c r="C67" t="s">
        <v>115</v>
      </c>
      <c r="D67" t="str">
        <f ca="1">VLOOKUP(A67,pt,2)</f>
        <v>全部で 54 冊の本があります。</v>
      </c>
      <c r="J67" s="27"/>
      <c r="K67" s="27"/>
      <c r="L67" s="27"/>
    </row>
    <row r="68" spans="1:12" ht="13.5" customHeight="1">
      <c r="D68" t="str">
        <f ca="1">VLOOKUP(A67,pt,3)</f>
        <v>同じ冊数で 9 箱に入れるには、一箱に何冊ずつ入れたらよいですか。</v>
      </c>
      <c r="J68" s="27"/>
      <c r="K68" s="27"/>
      <c r="L68" s="27"/>
    </row>
    <row r="69" spans="1:12" ht="13.5" customHeight="1">
      <c r="J69" s="27"/>
      <c r="K69" s="27"/>
      <c r="L69" s="27"/>
    </row>
    <row r="70" spans="1:12" ht="13.5" customHeight="1">
      <c r="C70" s="40" t="str">
        <f ca="1">VLOOKUP(A67,pt,5)</f>
        <v/>
      </c>
      <c r="D70" s="36" t="str">
        <f ca="1">VLOOKUP(A67,pt,7)</f>
        <v>54</v>
      </c>
      <c r="F70" t="s">
        <v>112</v>
      </c>
      <c r="G70" s="37" t="str">
        <f ca="1">VLOOKUP(A67,pt,8)</f>
        <v>54÷9＝6</v>
      </c>
      <c r="J70" s="27"/>
      <c r="K70" s="27"/>
      <c r="L70" s="27"/>
    </row>
    <row r="71" spans="1:12" ht="13.5" customHeight="1">
      <c r="C71" s="40"/>
      <c r="D71" s="36"/>
      <c r="G71" s="37"/>
      <c r="J71" s="27"/>
      <c r="K71" s="27"/>
      <c r="L71" s="27"/>
    </row>
    <row r="72" spans="1:12" ht="13.5" customHeight="1">
      <c r="C72" s="41"/>
      <c r="D72" s="42"/>
      <c r="J72" s="38" t="str">
        <f ca="1">VLOOKUP(A67,pt,9)</f>
        <v>6 冊</v>
      </c>
      <c r="K72" s="38"/>
      <c r="L72" s="38"/>
    </row>
    <row r="73" spans="1:12" ht="13.5" customHeight="1">
      <c r="C73" s="25"/>
      <c r="D73" s="35" t="str">
        <f ca="1">VLOOKUP(A67,pt,6)</f>
        <v>9</v>
      </c>
      <c r="I73" t="s">
        <v>113</v>
      </c>
      <c r="J73" s="39"/>
      <c r="K73" s="39"/>
      <c r="L73" s="39"/>
    </row>
    <row r="74" spans="1:12" ht="13.5" customHeight="1">
      <c r="C74" s="26"/>
      <c r="D74" s="36"/>
      <c r="J74" s="27"/>
      <c r="K74" s="27"/>
      <c r="L74" s="27"/>
    </row>
    <row r="75" spans="1:12" ht="13.5" customHeight="1">
      <c r="J75" s="27"/>
      <c r="K75" s="27"/>
      <c r="L75" s="27"/>
    </row>
    <row r="76" spans="1:12" ht="13.5" customHeight="1">
      <c r="A76">
        <f ca="1">VLOOKUP(B76,pn,3)+11</f>
        <v>19</v>
      </c>
      <c r="B76">
        <v>3</v>
      </c>
      <c r="C76" t="s">
        <v>115</v>
      </c>
      <c r="D76" t="str">
        <f ca="1">VLOOKUP(A76,pt,2)</f>
        <v>全部で 64 ㎡の畑があります。</v>
      </c>
      <c r="J76" s="27"/>
      <c r="K76" s="27"/>
      <c r="L76" s="27"/>
    </row>
    <row r="77" spans="1:12" ht="13.5" customHeight="1">
      <c r="D77" t="str">
        <f ca="1">VLOOKUP(A76,pt,3)</f>
        <v>同じペースで耕して 8 時間で終わらせるには、一時間何㎡耕しますか。</v>
      </c>
      <c r="J77" s="27"/>
      <c r="K77" s="27"/>
      <c r="L77" s="27"/>
    </row>
    <row r="78" spans="1:12" ht="13.5" customHeight="1">
      <c r="J78" s="27"/>
      <c r="K78" s="27"/>
      <c r="L78" s="27"/>
    </row>
    <row r="79" spans="1:12" ht="13.5" customHeight="1">
      <c r="C79" s="40" t="str">
        <f ca="1">VLOOKUP(A76,pt,5)</f>
        <v/>
      </c>
      <c r="D79" s="36" t="str">
        <f ca="1">VLOOKUP(A76,pt,7)</f>
        <v>64</v>
      </c>
      <c r="F79" t="s">
        <v>112</v>
      </c>
      <c r="G79" s="37" t="str">
        <f ca="1">VLOOKUP(A76,pt,8)</f>
        <v>64÷8＝8</v>
      </c>
      <c r="J79" s="27"/>
      <c r="K79" s="27"/>
      <c r="L79" s="27"/>
    </row>
    <row r="80" spans="1:12" ht="13.5" customHeight="1">
      <c r="C80" s="40"/>
      <c r="D80" s="36"/>
      <c r="G80" s="37"/>
      <c r="J80" s="27"/>
      <c r="K80" s="27"/>
      <c r="L80" s="27"/>
    </row>
    <row r="81" spans="1:12" ht="13.5" customHeight="1">
      <c r="C81" s="41"/>
      <c r="D81" s="42"/>
      <c r="J81" s="38" t="str">
        <f ca="1">VLOOKUP(A76,pt,9)</f>
        <v>8 ㎡</v>
      </c>
      <c r="K81" s="38"/>
      <c r="L81" s="38"/>
    </row>
    <row r="82" spans="1:12" ht="13.5" customHeight="1">
      <c r="C82" s="25"/>
      <c r="D82" s="35" t="str">
        <f ca="1">VLOOKUP(A76,pt,6)</f>
        <v>8</v>
      </c>
      <c r="I82" t="s">
        <v>113</v>
      </c>
      <c r="J82" s="39"/>
      <c r="K82" s="39"/>
      <c r="L82" s="39"/>
    </row>
    <row r="83" spans="1:12" ht="13.5" customHeight="1">
      <c r="C83" s="26"/>
      <c r="D83" s="36"/>
      <c r="J83" s="27"/>
      <c r="K83" s="27"/>
      <c r="L83" s="27"/>
    </row>
    <row r="84" spans="1:12" ht="13.5" customHeight="1">
      <c r="J84" s="27"/>
      <c r="K84" s="27"/>
      <c r="L84" s="27"/>
    </row>
    <row r="85" spans="1:12" ht="13.5" customHeight="1">
      <c r="A85">
        <f ca="1">VLOOKUP(B85,pn,3)+11</f>
        <v>17</v>
      </c>
      <c r="B85">
        <v>4</v>
      </c>
      <c r="C85" t="s">
        <v>115</v>
      </c>
      <c r="D85" t="str">
        <f ca="1">VLOOKUP(A85,pt,2)</f>
        <v>全部で 58 枚の色紙があります。</v>
      </c>
      <c r="J85" s="27"/>
      <c r="K85" s="27"/>
      <c r="L85" s="27"/>
    </row>
    <row r="86" spans="1:12" ht="13.5" customHeight="1">
      <c r="D86" t="str">
        <f ca="1">VLOOKUP(A85,pt,3)</f>
        <v>同じ枚数を 29 人に配ると、１人何枚になりますか。</v>
      </c>
      <c r="J86" s="27"/>
      <c r="K86" s="27"/>
      <c r="L86" s="27"/>
    </row>
    <row r="87" spans="1:12" ht="13.5" customHeight="1">
      <c r="J87" s="27"/>
      <c r="K87" s="27"/>
      <c r="L87" s="27"/>
    </row>
    <row r="88" spans="1:12" ht="13.5" customHeight="1">
      <c r="C88" s="40" t="str">
        <f ca="1">VLOOKUP(A85,pt,5)</f>
        <v/>
      </c>
      <c r="D88" s="36" t="str">
        <f ca="1">VLOOKUP(A85,pt,7)</f>
        <v>58</v>
      </c>
      <c r="F88" t="s">
        <v>112</v>
      </c>
      <c r="G88" s="37" t="str">
        <f ca="1">VLOOKUP(A85,pt,8)</f>
        <v>58÷29＝2</v>
      </c>
      <c r="J88" s="27"/>
      <c r="K88" s="27"/>
      <c r="L88" s="27"/>
    </row>
    <row r="89" spans="1:12" ht="13.5" customHeight="1">
      <c r="C89" s="40"/>
      <c r="D89" s="36"/>
      <c r="G89" s="37"/>
      <c r="J89" s="27"/>
      <c r="K89" s="27"/>
      <c r="L89" s="27"/>
    </row>
    <row r="90" spans="1:12" ht="13.5" customHeight="1">
      <c r="C90" s="41"/>
      <c r="D90" s="42"/>
      <c r="J90" s="38" t="str">
        <f ca="1">VLOOKUP(A85,pt,9)</f>
        <v>2 枚</v>
      </c>
      <c r="K90" s="38"/>
      <c r="L90" s="38"/>
    </row>
    <row r="91" spans="1:12" ht="13.5" customHeight="1">
      <c r="C91" s="25"/>
      <c r="D91" s="35" t="str">
        <f ca="1">VLOOKUP(A85,pt,6)</f>
        <v>29</v>
      </c>
      <c r="I91" t="s">
        <v>113</v>
      </c>
      <c r="J91" s="39"/>
      <c r="K91" s="39"/>
      <c r="L91" s="39"/>
    </row>
    <row r="92" spans="1:12" ht="13.5" customHeight="1">
      <c r="C92" s="26"/>
      <c r="D92" s="36"/>
      <c r="J92" s="27"/>
      <c r="K92" s="27"/>
      <c r="L92" s="27"/>
    </row>
    <row r="93" spans="1:12" ht="13.5" customHeight="1">
      <c r="J93" s="27"/>
      <c r="K93" s="27"/>
      <c r="L93" s="27"/>
    </row>
    <row r="94" spans="1:12" ht="13.5" customHeight="1">
      <c r="A94">
        <f ca="1">VLOOKUP(B94,pn,3)+11</f>
        <v>20</v>
      </c>
      <c r="B94">
        <v>5</v>
      </c>
      <c r="C94" t="s">
        <v>115</v>
      </c>
      <c r="D94" t="str">
        <f ca="1">VLOOKUP(A94,pt,2)</f>
        <v>全部で 20 km進みます。</v>
      </c>
      <c r="J94" s="27"/>
      <c r="K94" s="27"/>
      <c r="L94" s="27"/>
    </row>
    <row r="95" spans="1:12" ht="13.5" customHeight="1">
      <c r="D95" t="str">
        <f ca="1">VLOOKUP(A94,pt,3)</f>
        <v>同じ速度で進んで 4 時間で到着するには、一時間に何km進みますか。</v>
      </c>
      <c r="J95" s="27"/>
      <c r="K95" s="27"/>
      <c r="L95" s="27"/>
    </row>
    <row r="96" spans="1:12" ht="13.5" customHeight="1">
      <c r="J96" s="27"/>
      <c r="K96" s="27"/>
      <c r="L96" s="27"/>
    </row>
    <row r="97" spans="1:12" ht="13.5" customHeight="1">
      <c r="C97" s="40" t="str">
        <f ca="1">VLOOKUP(A94,pt,5)</f>
        <v/>
      </c>
      <c r="D97" s="36" t="str">
        <f ca="1">VLOOKUP(A94,pt,7)</f>
        <v>20</v>
      </c>
      <c r="F97" t="s">
        <v>112</v>
      </c>
      <c r="G97" s="37" t="str">
        <f ca="1">VLOOKUP(A94,pt,8)</f>
        <v>20÷4＝5</v>
      </c>
      <c r="J97" s="27"/>
      <c r="K97" s="27"/>
      <c r="L97" s="27"/>
    </row>
    <row r="98" spans="1:12" ht="13.5" customHeight="1">
      <c r="C98" s="40"/>
      <c r="D98" s="36"/>
      <c r="G98" s="37"/>
      <c r="J98" s="27"/>
      <c r="K98" s="27"/>
      <c r="L98" s="27"/>
    </row>
    <row r="99" spans="1:12" ht="13.5" customHeight="1">
      <c r="C99" s="41"/>
      <c r="D99" s="42"/>
      <c r="J99" s="38" t="str">
        <f ca="1">VLOOKUP(A94,pt,9)</f>
        <v>5 km</v>
      </c>
      <c r="K99" s="38"/>
      <c r="L99" s="38"/>
    </row>
    <row r="100" spans="1:12" ht="13.5" customHeight="1">
      <c r="C100" s="25"/>
      <c r="D100" s="35" t="str">
        <f ca="1">VLOOKUP(A94,pt,6)</f>
        <v>4</v>
      </c>
      <c r="I100" t="s">
        <v>113</v>
      </c>
      <c r="J100" s="39"/>
      <c r="K100" s="39"/>
      <c r="L100" s="39"/>
    </row>
    <row r="101" spans="1:12" ht="13.5" customHeight="1">
      <c r="C101" s="26"/>
      <c r="D101" s="36"/>
      <c r="J101" s="27"/>
      <c r="K101" s="27"/>
      <c r="L101" s="27"/>
    </row>
    <row r="102" spans="1:12" ht="13.5" customHeight="1">
      <c r="J102" s="27"/>
      <c r="K102" s="27"/>
      <c r="L102" s="27"/>
    </row>
    <row r="103" spans="1:12" ht="13.5" customHeight="1">
      <c r="A103">
        <f ca="1">VLOOKUP(B103,pn,3)+11</f>
        <v>21</v>
      </c>
      <c r="B103">
        <v>6</v>
      </c>
      <c r="C103" t="s">
        <v>115</v>
      </c>
      <c r="D103" t="str">
        <f ca="1">VLOOKUP(A103,pt,2)</f>
        <v>全部で 40 kgのお米があります。</v>
      </c>
      <c r="J103" s="27"/>
      <c r="K103" s="27"/>
      <c r="L103" s="27"/>
    </row>
    <row r="104" spans="1:12" ht="13.5" customHeight="1">
      <c r="D104" t="str">
        <f ca="1">VLOOKUP(A103,pt,3)</f>
        <v>同じ重さで 10 袋に分けると、一袋にお米は何kgはいりますか。</v>
      </c>
      <c r="J104" s="27"/>
      <c r="K104" s="27"/>
      <c r="L104" s="27"/>
    </row>
    <row r="105" spans="1:12" ht="13.5" customHeight="1">
      <c r="J105" s="27"/>
      <c r="K105" s="27"/>
      <c r="L105" s="27"/>
    </row>
    <row r="106" spans="1:12" ht="13.5" customHeight="1">
      <c r="C106" s="40" t="str">
        <f ca="1">VLOOKUP(A103,pt,5)</f>
        <v/>
      </c>
      <c r="D106" s="36" t="str">
        <f ca="1">VLOOKUP(A103,pt,7)</f>
        <v>40</v>
      </c>
      <c r="F106" t="s">
        <v>112</v>
      </c>
      <c r="G106" s="37" t="str">
        <f ca="1">VLOOKUP(A103,pt,8)</f>
        <v>40÷10＝4</v>
      </c>
      <c r="J106" s="27"/>
      <c r="K106" s="27"/>
      <c r="L106" s="27"/>
    </row>
    <row r="107" spans="1:12" ht="13.5" customHeight="1">
      <c r="C107" s="40"/>
      <c r="D107" s="36"/>
      <c r="G107" s="37"/>
      <c r="J107" s="27"/>
      <c r="K107" s="27"/>
      <c r="L107" s="27"/>
    </row>
    <row r="108" spans="1:12" ht="13.5" customHeight="1">
      <c r="C108" s="41"/>
      <c r="D108" s="42"/>
      <c r="J108" s="38" t="str">
        <f ca="1">VLOOKUP(A103,pt,9)</f>
        <v>4 kg</v>
      </c>
      <c r="K108" s="38"/>
      <c r="L108" s="38"/>
    </row>
    <row r="109" spans="1:12" ht="13.5" customHeight="1">
      <c r="C109" s="25"/>
      <c r="D109" s="35" t="str">
        <f ca="1">VLOOKUP(A103,pt,6)</f>
        <v>10</v>
      </c>
      <c r="I109" t="s">
        <v>113</v>
      </c>
      <c r="J109" s="39"/>
      <c r="K109" s="39"/>
      <c r="L109" s="39"/>
    </row>
    <row r="110" spans="1:12" ht="13.5" customHeight="1">
      <c r="C110" s="26"/>
      <c r="D110" s="36"/>
      <c r="J110" s="27"/>
      <c r="K110" s="27"/>
      <c r="L110" s="27"/>
    </row>
  </sheetData>
  <mergeCells count="36">
    <mergeCell ref="O1:Q3"/>
    <mergeCell ref="C106:C108"/>
    <mergeCell ref="D106:D108"/>
    <mergeCell ref="G106:G107"/>
    <mergeCell ref="J108:L109"/>
    <mergeCell ref="D109:D110"/>
    <mergeCell ref="C88:C90"/>
    <mergeCell ref="D88:D90"/>
    <mergeCell ref="G88:G89"/>
    <mergeCell ref="J90:L91"/>
    <mergeCell ref="D91:D92"/>
    <mergeCell ref="C97:C99"/>
    <mergeCell ref="D97:D99"/>
    <mergeCell ref="G97:G98"/>
    <mergeCell ref="J99:L100"/>
    <mergeCell ref="D100:D101"/>
    <mergeCell ref="C70:C72"/>
    <mergeCell ref="D70:D72"/>
    <mergeCell ref="G70:G71"/>
    <mergeCell ref="J72:L73"/>
    <mergeCell ref="D73:D74"/>
    <mergeCell ref="C79:C81"/>
    <mergeCell ref="D79:D81"/>
    <mergeCell ref="G79:G80"/>
    <mergeCell ref="J81:L82"/>
    <mergeCell ref="D82:D83"/>
    <mergeCell ref="D2:H2"/>
    <mergeCell ref="C3:G3"/>
    <mergeCell ref="J3:K3"/>
    <mergeCell ref="J4:K4"/>
    <mergeCell ref="D57:H57"/>
    <mergeCell ref="C62:C64"/>
    <mergeCell ref="D62:D64"/>
    <mergeCell ref="G62:G63"/>
    <mergeCell ref="J64:L65"/>
    <mergeCell ref="D65:D66"/>
  </mergeCells>
  <phoneticPr fontId="1"/>
  <pageMargins left="0.28000000000000003" right="0.32" top="0.23" bottom="0.24" header="0.17" footer="0.2"/>
  <pageSetup paperSize="13" orientation="portrait" horizontalDpi="4294967293" verticalDpi="0" r:id="rId1"/>
  <rowBreaks count="1" manualBreakCount="1">
    <brk id="56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9E8FF"/>
  </sheetPr>
  <dimension ref="A1:Q110"/>
  <sheetViews>
    <sheetView topLeftCell="A22" zoomScale="70" zoomScaleNormal="70" workbookViewId="0">
      <selection activeCell="H12" sqref="H12"/>
    </sheetView>
  </sheetViews>
  <sheetFormatPr defaultRowHeight="12"/>
  <cols>
    <col min="1" max="1" width="4.7109375" customWidth="1"/>
    <col min="2" max="2" width="6.42578125" customWidth="1"/>
    <col min="3" max="3" width="5.28515625" customWidth="1"/>
    <col min="4" max="4" width="9.7109375" customWidth="1"/>
    <col min="5" max="5" width="3.42578125" customWidth="1"/>
    <col min="6" max="6" width="8.140625" customWidth="1"/>
    <col min="7" max="7" width="23.28515625" customWidth="1"/>
    <col min="8" max="8" width="8.140625" customWidth="1"/>
    <col min="9" max="9" width="6.42578125" customWidth="1"/>
    <col min="10" max="11" width="5.5703125" customWidth="1"/>
  </cols>
  <sheetData>
    <row r="1" spans="1:17" ht="12.75" thickTop="1">
      <c r="O1" s="43" t="s">
        <v>126</v>
      </c>
      <c r="P1" s="44"/>
      <c r="Q1" s="45"/>
    </row>
    <row r="2" spans="1:17" ht="21" customHeight="1">
      <c r="D2" s="34" t="s">
        <v>118</v>
      </c>
      <c r="E2" s="34"/>
      <c r="F2" s="34"/>
      <c r="G2" s="34"/>
      <c r="H2" s="34"/>
      <c r="O2" s="46"/>
      <c r="P2" s="47"/>
      <c r="Q2" s="48"/>
    </row>
    <row r="3" spans="1:17" ht="62.25" customHeight="1" thickBot="1">
      <c r="C3" s="32" t="s">
        <v>111</v>
      </c>
      <c r="D3" s="33"/>
      <c r="E3" s="33"/>
      <c r="F3" s="33"/>
      <c r="G3" s="33"/>
      <c r="I3" s="13" t="s">
        <v>2</v>
      </c>
      <c r="J3" s="28" t="s">
        <v>1</v>
      </c>
      <c r="K3" s="29"/>
      <c r="O3" s="49"/>
      <c r="P3" s="50"/>
      <c r="Q3" s="51"/>
    </row>
    <row r="4" spans="1:17" ht="18.75" customHeight="1" thickTop="1">
      <c r="I4" s="15"/>
      <c r="J4" s="30" t="s">
        <v>0</v>
      </c>
      <c r="K4" s="31"/>
    </row>
    <row r="5" spans="1:17">
      <c r="A5">
        <f ca="1">VLOOKUP(B5,pn,3)+22</f>
        <v>23</v>
      </c>
      <c r="B5">
        <v>1</v>
      </c>
      <c r="C5" t="s">
        <v>115</v>
      </c>
      <c r="D5" t="str">
        <f ca="1">VLOOKUP(A5,pt,2)</f>
        <v>全部で 24 個のアメがあります。</v>
      </c>
    </row>
    <row r="6" spans="1:17">
      <c r="D6" t="str">
        <f ca="1">VLOOKUP(A5,pt,3)</f>
        <v>一袋 8 個ずつ袋に入れると全部で何袋になりますか。</v>
      </c>
    </row>
    <row r="8" spans="1:17">
      <c r="C8" s="17"/>
      <c r="D8" s="18"/>
      <c r="F8" t="s">
        <v>112</v>
      </c>
    </row>
    <row r="9" spans="1:17">
      <c r="C9" s="17"/>
      <c r="D9" s="18"/>
    </row>
    <row r="10" spans="1:17">
      <c r="C10" s="19"/>
      <c r="D10" s="14"/>
    </row>
    <row r="11" spans="1:17">
      <c r="C11" s="24"/>
      <c r="D11" s="16"/>
      <c r="I11" t="s">
        <v>113</v>
      </c>
      <c r="J11" s="20"/>
      <c r="K11" s="20"/>
      <c r="L11" s="21"/>
    </row>
    <row r="12" spans="1:17">
      <c r="C12" s="22"/>
      <c r="D12" s="18"/>
    </row>
    <row r="13" spans="1:17">
      <c r="A13">
        <f ca="1">VLOOKUP(B13,pn,3)+22</f>
        <v>33</v>
      </c>
      <c r="B13">
        <v>2</v>
      </c>
      <c r="C13" t="s">
        <v>115</v>
      </c>
      <c r="D13" t="str">
        <f ca="1">VLOOKUP(A13,pt,2)</f>
        <v>全部で 75 冊の本があります。</v>
      </c>
    </row>
    <row r="14" spans="1:17">
      <c r="D14" t="str">
        <f ca="1">VLOOKUP(A13,pt,3)</f>
        <v>一箱に 3 冊ずつ入れると、何箱になりますか。</v>
      </c>
    </row>
    <row r="16" spans="1:17">
      <c r="C16" s="17"/>
      <c r="D16" s="18"/>
      <c r="F16" t="s">
        <v>112</v>
      </c>
    </row>
    <row r="17" spans="1:12">
      <c r="C17" s="17"/>
      <c r="D17" s="18"/>
    </row>
    <row r="18" spans="1:12">
      <c r="C18" s="19"/>
      <c r="D18" s="14"/>
    </row>
    <row r="19" spans="1:12">
      <c r="C19" s="24"/>
      <c r="D19" s="16"/>
      <c r="I19" t="s">
        <v>113</v>
      </c>
      <c r="J19" s="20"/>
      <c r="K19" s="20"/>
      <c r="L19" s="21"/>
    </row>
    <row r="20" spans="1:12">
      <c r="C20" s="22"/>
      <c r="D20" s="18"/>
      <c r="J20" s="22"/>
      <c r="K20" s="22"/>
      <c r="L20" s="23"/>
    </row>
    <row r="22" spans="1:12">
      <c r="A22">
        <f ca="1">VLOOKUP(B22,pn,3)+22</f>
        <v>30</v>
      </c>
      <c r="B22">
        <v>3</v>
      </c>
      <c r="C22" t="s">
        <v>115</v>
      </c>
      <c r="D22" t="str">
        <f ca="1">VLOOKUP(A22,pt,2)</f>
        <v>全部で 28 ㎡の畑があります。</v>
      </c>
    </row>
    <row r="23" spans="1:12">
      <c r="D23" t="str">
        <f ca="1">VLOOKUP(A22,pt,3)</f>
        <v>一時間 7 ㎡ずつ耕すと、何時間かかりますか。</v>
      </c>
    </row>
    <row r="25" spans="1:12">
      <c r="C25" s="17"/>
      <c r="D25" s="18"/>
      <c r="F25" t="s">
        <v>112</v>
      </c>
    </row>
    <row r="26" spans="1:12">
      <c r="C26" s="17"/>
      <c r="D26" s="18"/>
    </row>
    <row r="27" spans="1:12">
      <c r="C27" s="19"/>
      <c r="D27" s="14"/>
    </row>
    <row r="28" spans="1:12">
      <c r="C28" s="24"/>
      <c r="D28" s="16"/>
      <c r="I28" t="s">
        <v>113</v>
      </c>
      <c r="J28" s="20"/>
      <c r="K28" s="20"/>
      <c r="L28" s="21"/>
    </row>
    <row r="29" spans="1:12">
      <c r="C29" s="22"/>
      <c r="D29" s="18"/>
      <c r="J29" s="22"/>
      <c r="K29" s="22"/>
      <c r="L29" s="23"/>
    </row>
    <row r="31" spans="1:12">
      <c r="A31">
        <f ca="1">VLOOKUP(B31,pn,3)+22</f>
        <v>28</v>
      </c>
      <c r="B31">
        <v>4</v>
      </c>
      <c r="C31" t="s">
        <v>115</v>
      </c>
      <c r="D31" t="str">
        <f ca="1">VLOOKUP(A31,pt,2)</f>
        <v>全部で 42 枚の色紙があります。</v>
      </c>
    </row>
    <row r="32" spans="1:12">
      <c r="D32" t="str">
        <f ca="1">VLOOKUP(A31,pt,3)</f>
        <v>１人に 2 枚ずつ配ると、何人に配ることができますか。</v>
      </c>
    </row>
    <row r="34" spans="1:12">
      <c r="B34">
        <v>5</v>
      </c>
      <c r="C34" s="17"/>
      <c r="D34" s="18"/>
      <c r="F34" t="s">
        <v>112</v>
      </c>
    </row>
    <row r="35" spans="1:12">
      <c r="C35" s="17"/>
      <c r="D35" s="18"/>
    </row>
    <row r="36" spans="1:12">
      <c r="C36" s="19"/>
      <c r="D36" s="14"/>
    </row>
    <row r="37" spans="1:12">
      <c r="C37" s="24"/>
      <c r="D37" s="16"/>
      <c r="I37" t="s">
        <v>113</v>
      </c>
      <c r="J37" s="20"/>
      <c r="K37" s="20"/>
      <c r="L37" s="21"/>
    </row>
    <row r="38" spans="1:12">
      <c r="C38" s="22"/>
      <c r="D38" s="18"/>
      <c r="J38" s="22"/>
      <c r="K38" s="22"/>
      <c r="L38" s="23"/>
    </row>
    <row r="40" spans="1:12">
      <c r="A40">
        <f ca="1">VLOOKUP(B40,pn,3)+22</f>
        <v>31</v>
      </c>
      <c r="B40">
        <v>5</v>
      </c>
      <c r="C40" t="s">
        <v>115</v>
      </c>
      <c r="D40" t="str">
        <f ca="1">VLOOKUP(A40,pt,2)</f>
        <v>全部で 14 km進みます。</v>
      </c>
    </row>
    <row r="41" spans="1:12">
      <c r="D41" t="str">
        <f ca="1">VLOOKUP(A40,pt,3)</f>
        <v>一時間 2 kmずつ進むと、何時間かかりますか。</v>
      </c>
    </row>
    <row r="43" spans="1:12">
      <c r="C43" s="17"/>
      <c r="D43" s="18"/>
      <c r="F43" t="s">
        <v>112</v>
      </c>
    </row>
    <row r="44" spans="1:12">
      <c r="C44" s="17"/>
      <c r="D44" s="18"/>
    </row>
    <row r="45" spans="1:12">
      <c r="C45" s="19"/>
      <c r="D45" s="14"/>
    </row>
    <row r="46" spans="1:12">
      <c r="C46" s="24"/>
      <c r="D46" s="16"/>
      <c r="I46" t="s">
        <v>113</v>
      </c>
      <c r="J46" s="20"/>
      <c r="K46" s="20"/>
      <c r="L46" s="21"/>
    </row>
    <row r="47" spans="1:12">
      <c r="C47" s="22"/>
      <c r="D47" s="18"/>
      <c r="J47" s="22"/>
      <c r="K47" s="22"/>
      <c r="L47" s="23"/>
    </row>
    <row r="49" spans="1:12">
      <c r="A49">
        <f ca="1">VLOOKUP(B49,pn,3)+22</f>
        <v>32</v>
      </c>
      <c r="B49">
        <v>6</v>
      </c>
      <c r="C49" t="s">
        <v>115</v>
      </c>
      <c r="D49" t="str">
        <f ca="1">VLOOKUP(A49,pt,2)</f>
        <v>全部で 63 kgのお米があります。</v>
      </c>
    </row>
    <row r="50" spans="1:12">
      <c r="D50" t="str">
        <f ca="1">VLOOKUP(A49,pt,3)</f>
        <v>一袋 7 kgずつ袋に入れると、全部で何袋になりますか。</v>
      </c>
    </row>
    <row r="52" spans="1:12">
      <c r="C52" s="17"/>
      <c r="D52" s="18"/>
      <c r="F52" t="s">
        <v>112</v>
      </c>
    </row>
    <row r="53" spans="1:12">
      <c r="C53" s="17"/>
      <c r="D53" s="18"/>
    </row>
    <row r="54" spans="1:12">
      <c r="C54" s="19"/>
      <c r="D54" s="14"/>
    </row>
    <row r="55" spans="1:12">
      <c r="C55" s="24"/>
      <c r="D55" s="16"/>
      <c r="I55" t="s">
        <v>113</v>
      </c>
      <c r="J55" s="20"/>
      <c r="K55" s="20"/>
      <c r="L55" s="21"/>
    </row>
    <row r="56" spans="1:12">
      <c r="C56" s="22"/>
      <c r="D56" s="18"/>
      <c r="J56" s="22"/>
      <c r="K56" s="22"/>
      <c r="L56" s="23"/>
    </row>
    <row r="57" spans="1:12" ht="17.25">
      <c r="D57" s="34" t="s">
        <v>119</v>
      </c>
      <c r="E57" s="34"/>
      <c r="F57" s="34"/>
      <c r="G57" s="34"/>
      <c r="H57" s="34"/>
    </row>
    <row r="58" spans="1:12">
      <c r="C58" s="22"/>
      <c r="D58" s="22"/>
      <c r="J58" s="22"/>
      <c r="K58" s="22"/>
      <c r="L58" s="23"/>
    </row>
    <row r="59" spans="1:12" ht="13.5" customHeight="1">
      <c r="A59">
        <f ca="1">VLOOKUP(B59,pn,3)+22</f>
        <v>23</v>
      </c>
      <c r="B59">
        <v>1</v>
      </c>
      <c r="C59" t="s">
        <v>115</v>
      </c>
      <c r="D59" t="str">
        <f ca="1">VLOOKUP(A59,pt,2)</f>
        <v>全部で 24 個のアメがあります。</v>
      </c>
    </row>
    <row r="60" spans="1:12" ht="13.5" customHeight="1">
      <c r="D60" t="str">
        <f ca="1">VLOOKUP(A59,pt,3)</f>
        <v>一袋 8 個ずつ袋に入れると全部で何袋になりますか。</v>
      </c>
    </row>
    <row r="61" spans="1:12" ht="13.5" customHeight="1"/>
    <row r="62" spans="1:12" ht="13.5" customHeight="1">
      <c r="C62" s="40" t="str">
        <f ca="1">VLOOKUP(A59,pt,5)</f>
        <v>8</v>
      </c>
      <c r="D62" s="36" t="str">
        <f ca="1">VLOOKUP(A59,pt,7)</f>
        <v>24</v>
      </c>
      <c r="F62" t="s">
        <v>112</v>
      </c>
      <c r="G62" s="37" t="str">
        <f ca="1">VLOOKUP(A59,pt,8)</f>
        <v>24÷8＝3</v>
      </c>
    </row>
    <row r="63" spans="1:12" ht="13.5" customHeight="1">
      <c r="C63" s="40"/>
      <c r="D63" s="36"/>
      <c r="G63" s="37"/>
    </row>
    <row r="64" spans="1:12" ht="13.5" customHeight="1">
      <c r="C64" s="41"/>
      <c r="D64" s="42"/>
      <c r="J64" s="38" t="str">
        <f ca="1">VLOOKUP(A59,pt,9)</f>
        <v>3 袋</v>
      </c>
      <c r="K64" s="38"/>
      <c r="L64" s="38"/>
    </row>
    <row r="65" spans="1:12" ht="13.5" customHeight="1">
      <c r="C65" s="25"/>
      <c r="D65" s="35" t="str">
        <f ca="1">VLOOKUP(A59,pt,6)</f>
        <v/>
      </c>
      <c r="I65" t="s">
        <v>113</v>
      </c>
      <c r="J65" s="39"/>
      <c r="K65" s="39"/>
      <c r="L65" s="39"/>
    </row>
    <row r="66" spans="1:12" ht="13.5" customHeight="1">
      <c r="C66" s="26"/>
      <c r="D66" s="36"/>
      <c r="J66" s="27"/>
      <c r="K66" s="27"/>
      <c r="L66" s="27"/>
    </row>
    <row r="67" spans="1:12" ht="13.5" customHeight="1">
      <c r="A67">
        <f ca="1">VLOOKUP(B67,pn,3)+22</f>
        <v>33</v>
      </c>
      <c r="B67">
        <v>2</v>
      </c>
      <c r="C67" t="s">
        <v>115</v>
      </c>
      <c r="D67" t="str">
        <f ca="1">VLOOKUP(A67,pt,2)</f>
        <v>全部で 75 冊の本があります。</v>
      </c>
      <c r="J67" s="27"/>
      <c r="K67" s="27"/>
      <c r="L67" s="27"/>
    </row>
    <row r="68" spans="1:12" ht="13.5" customHeight="1">
      <c r="D68" t="str">
        <f ca="1">VLOOKUP(A67,pt,3)</f>
        <v>一箱に 3 冊ずつ入れると、何箱になりますか。</v>
      </c>
      <c r="J68" s="27"/>
      <c r="K68" s="27"/>
      <c r="L68" s="27"/>
    </row>
    <row r="69" spans="1:12" ht="13.5" customHeight="1">
      <c r="J69" s="27"/>
      <c r="K69" s="27"/>
      <c r="L69" s="27"/>
    </row>
    <row r="70" spans="1:12" ht="13.5" customHeight="1">
      <c r="C70" s="40" t="str">
        <f ca="1">VLOOKUP(A67,pt,5)</f>
        <v>3</v>
      </c>
      <c r="D70" s="36" t="str">
        <f ca="1">VLOOKUP(A67,pt,7)</f>
        <v>75</v>
      </c>
      <c r="F70" t="s">
        <v>112</v>
      </c>
      <c r="G70" s="37" t="str">
        <f ca="1">VLOOKUP(A67,pt,8)</f>
        <v>75÷3＝25</v>
      </c>
      <c r="J70" s="27"/>
      <c r="K70" s="27"/>
      <c r="L70" s="27"/>
    </row>
    <row r="71" spans="1:12" ht="13.5" customHeight="1">
      <c r="C71" s="40"/>
      <c r="D71" s="36"/>
      <c r="G71" s="37"/>
      <c r="J71" s="27"/>
      <c r="K71" s="27"/>
      <c r="L71" s="27"/>
    </row>
    <row r="72" spans="1:12" ht="13.5" customHeight="1">
      <c r="C72" s="41"/>
      <c r="D72" s="42"/>
      <c r="J72" s="38" t="str">
        <f ca="1">VLOOKUP(A67,pt,9)</f>
        <v>25 箱</v>
      </c>
      <c r="K72" s="38"/>
      <c r="L72" s="38"/>
    </row>
    <row r="73" spans="1:12" ht="13.5" customHeight="1">
      <c r="C73" s="25"/>
      <c r="D73" s="35" t="str">
        <f ca="1">VLOOKUP(A67,pt,6)</f>
        <v/>
      </c>
      <c r="I73" t="s">
        <v>113</v>
      </c>
      <c r="J73" s="39"/>
      <c r="K73" s="39"/>
      <c r="L73" s="39"/>
    </row>
    <row r="74" spans="1:12" ht="13.5" customHeight="1">
      <c r="C74" s="26"/>
      <c r="D74" s="36"/>
      <c r="J74" s="27"/>
      <c r="K74" s="27"/>
      <c r="L74" s="27"/>
    </row>
    <row r="75" spans="1:12" ht="13.5" customHeight="1">
      <c r="J75" s="27"/>
      <c r="K75" s="27"/>
      <c r="L75" s="27"/>
    </row>
    <row r="76" spans="1:12" ht="13.5" customHeight="1">
      <c r="A76">
        <f ca="1">VLOOKUP(B76,pn,3)+22</f>
        <v>30</v>
      </c>
      <c r="B76">
        <v>3</v>
      </c>
      <c r="C76" t="s">
        <v>115</v>
      </c>
      <c r="D76" t="str">
        <f ca="1">VLOOKUP(A76,pt,2)</f>
        <v>全部で 28 ㎡の畑があります。</v>
      </c>
      <c r="J76" s="27"/>
      <c r="K76" s="27"/>
      <c r="L76" s="27"/>
    </row>
    <row r="77" spans="1:12" ht="13.5" customHeight="1">
      <c r="D77" t="str">
        <f ca="1">VLOOKUP(A76,pt,3)</f>
        <v>一時間 7 ㎡ずつ耕すと、何時間かかりますか。</v>
      </c>
      <c r="J77" s="27"/>
      <c r="K77" s="27"/>
      <c r="L77" s="27"/>
    </row>
    <row r="78" spans="1:12" ht="13.5" customHeight="1">
      <c r="J78" s="27"/>
      <c r="K78" s="27"/>
      <c r="L78" s="27"/>
    </row>
    <row r="79" spans="1:12" ht="13.5" customHeight="1">
      <c r="C79" s="40" t="str">
        <f ca="1">VLOOKUP(A76,pt,5)</f>
        <v>7</v>
      </c>
      <c r="D79" s="36" t="str">
        <f ca="1">VLOOKUP(A76,pt,7)</f>
        <v>28</v>
      </c>
      <c r="F79" t="s">
        <v>112</v>
      </c>
      <c r="G79" s="37" t="str">
        <f ca="1">VLOOKUP(A76,pt,8)</f>
        <v>28÷7＝4</v>
      </c>
      <c r="J79" s="27"/>
      <c r="K79" s="27"/>
      <c r="L79" s="27"/>
    </row>
    <row r="80" spans="1:12" ht="13.5" customHeight="1">
      <c r="C80" s="40"/>
      <c r="D80" s="36"/>
      <c r="G80" s="37"/>
      <c r="J80" s="27"/>
      <c r="K80" s="27"/>
      <c r="L80" s="27"/>
    </row>
    <row r="81" spans="1:12" ht="13.5" customHeight="1">
      <c r="C81" s="41"/>
      <c r="D81" s="42"/>
      <c r="J81" s="38" t="str">
        <f ca="1">VLOOKUP(A76,pt,9)</f>
        <v>4 時間</v>
      </c>
      <c r="K81" s="38"/>
      <c r="L81" s="38"/>
    </row>
    <row r="82" spans="1:12" ht="13.5" customHeight="1">
      <c r="C82" s="25"/>
      <c r="D82" s="35" t="str">
        <f ca="1">VLOOKUP(A76,pt,6)</f>
        <v/>
      </c>
      <c r="I82" t="s">
        <v>113</v>
      </c>
      <c r="J82" s="39"/>
      <c r="K82" s="39"/>
      <c r="L82" s="39"/>
    </row>
    <row r="83" spans="1:12" ht="13.5" customHeight="1">
      <c r="C83" s="26"/>
      <c r="D83" s="36"/>
      <c r="J83" s="27"/>
      <c r="K83" s="27"/>
      <c r="L83" s="27"/>
    </row>
    <row r="84" spans="1:12" ht="13.5" customHeight="1">
      <c r="J84" s="27"/>
      <c r="K84" s="27"/>
      <c r="L84" s="27"/>
    </row>
    <row r="85" spans="1:12" ht="13.5" customHeight="1">
      <c r="A85">
        <f ca="1">VLOOKUP(B85,pn,3)+22</f>
        <v>28</v>
      </c>
      <c r="B85">
        <v>4</v>
      </c>
      <c r="C85" t="s">
        <v>115</v>
      </c>
      <c r="D85" t="str">
        <f ca="1">VLOOKUP(A85,pt,2)</f>
        <v>全部で 42 枚の色紙があります。</v>
      </c>
      <c r="J85" s="27"/>
      <c r="K85" s="27"/>
      <c r="L85" s="27"/>
    </row>
    <row r="86" spans="1:12" ht="13.5" customHeight="1">
      <c r="D86" t="str">
        <f ca="1">VLOOKUP(A85,pt,3)</f>
        <v>１人に 2 枚ずつ配ると、何人に配ることができますか。</v>
      </c>
      <c r="J86" s="27"/>
      <c r="K86" s="27"/>
      <c r="L86" s="27"/>
    </row>
    <row r="87" spans="1:12" ht="13.5" customHeight="1">
      <c r="J87" s="27"/>
      <c r="K87" s="27"/>
      <c r="L87" s="27"/>
    </row>
    <row r="88" spans="1:12" ht="13.5" customHeight="1">
      <c r="C88" s="40" t="str">
        <f ca="1">VLOOKUP(A85,pt,5)</f>
        <v>2</v>
      </c>
      <c r="D88" s="36" t="str">
        <f ca="1">VLOOKUP(A85,pt,7)</f>
        <v>42</v>
      </c>
      <c r="F88" t="s">
        <v>112</v>
      </c>
      <c r="G88" s="37" t="str">
        <f ca="1">VLOOKUP(A85,pt,8)</f>
        <v>42÷2＝21</v>
      </c>
      <c r="J88" s="27"/>
      <c r="K88" s="27"/>
      <c r="L88" s="27"/>
    </row>
    <row r="89" spans="1:12" ht="13.5" customHeight="1">
      <c r="C89" s="40"/>
      <c r="D89" s="36"/>
      <c r="G89" s="37"/>
      <c r="J89" s="27"/>
      <c r="K89" s="27"/>
      <c r="L89" s="27"/>
    </row>
    <row r="90" spans="1:12" ht="13.5" customHeight="1">
      <c r="C90" s="41"/>
      <c r="D90" s="42"/>
      <c r="J90" s="38" t="str">
        <f ca="1">VLOOKUP(A85,pt,9)</f>
        <v>21 人</v>
      </c>
      <c r="K90" s="38"/>
      <c r="L90" s="38"/>
    </row>
    <row r="91" spans="1:12" ht="13.5" customHeight="1">
      <c r="C91" s="25"/>
      <c r="D91" s="35" t="str">
        <f ca="1">VLOOKUP(A85,pt,6)</f>
        <v/>
      </c>
      <c r="I91" t="s">
        <v>113</v>
      </c>
      <c r="J91" s="39"/>
      <c r="K91" s="39"/>
      <c r="L91" s="39"/>
    </row>
    <row r="92" spans="1:12" ht="13.5" customHeight="1">
      <c r="C92" s="26"/>
      <c r="D92" s="36"/>
      <c r="J92" s="27"/>
      <c r="K92" s="27"/>
      <c r="L92" s="27"/>
    </row>
    <row r="93" spans="1:12" ht="13.5" customHeight="1">
      <c r="J93" s="27"/>
      <c r="K93" s="27"/>
      <c r="L93" s="27"/>
    </row>
    <row r="94" spans="1:12" ht="13.5" customHeight="1">
      <c r="A94">
        <f ca="1">VLOOKUP(B94,pn,3)+22</f>
        <v>31</v>
      </c>
      <c r="B94">
        <v>5</v>
      </c>
      <c r="C94" t="s">
        <v>115</v>
      </c>
      <c r="D94" t="str">
        <f ca="1">VLOOKUP(A94,pt,2)</f>
        <v>全部で 14 km進みます。</v>
      </c>
      <c r="J94" s="27"/>
      <c r="K94" s="27"/>
      <c r="L94" s="27"/>
    </row>
    <row r="95" spans="1:12" ht="13.5" customHeight="1">
      <c r="D95" t="str">
        <f ca="1">VLOOKUP(A94,pt,3)</f>
        <v>一時間 2 kmずつ進むと、何時間かかりますか。</v>
      </c>
      <c r="J95" s="27"/>
      <c r="K95" s="27"/>
      <c r="L95" s="27"/>
    </row>
    <row r="96" spans="1:12" ht="13.5" customHeight="1">
      <c r="J96" s="27"/>
      <c r="K96" s="27"/>
      <c r="L96" s="27"/>
    </row>
    <row r="97" spans="1:12" ht="13.5" customHeight="1">
      <c r="C97" s="40" t="str">
        <f ca="1">VLOOKUP(A94,pt,5)</f>
        <v>2</v>
      </c>
      <c r="D97" s="36" t="str">
        <f ca="1">VLOOKUP(A94,pt,7)</f>
        <v>14</v>
      </c>
      <c r="F97" t="s">
        <v>112</v>
      </c>
      <c r="G97" s="37" t="str">
        <f ca="1">VLOOKUP(A94,pt,8)</f>
        <v>14÷2＝7</v>
      </c>
      <c r="J97" s="27"/>
      <c r="K97" s="27"/>
      <c r="L97" s="27"/>
    </row>
    <row r="98" spans="1:12" ht="13.5" customHeight="1">
      <c r="C98" s="40"/>
      <c r="D98" s="36"/>
      <c r="G98" s="37"/>
      <c r="J98" s="27"/>
      <c r="K98" s="27"/>
      <c r="L98" s="27"/>
    </row>
    <row r="99" spans="1:12" ht="13.5" customHeight="1">
      <c r="C99" s="41"/>
      <c r="D99" s="42"/>
      <c r="J99" s="38" t="str">
        <f ca="1">VLOOKUP(A94,pt,9)</f>
        <v>7 時間</v>
      </c>
      <c r="K99" s="38"/>
      <c r="L99" s="38"/>
    </row>
    <row r="100" spans="1:12" ht="13.5" customHeight="1">
      <c r="C100" s="25"/>
      <c r="D100" s="35" t="str">
        <f ca="1">VLOOKUP(A94,pt,6)</f>
        <v/>
      </c>
      <c r="I100" t="s">
        <v>113</v>
      </c>
      <c r="J100" s="39"/>
      <c r="K100" s="39"/>
      <c r="L100" s="39"/>
    </row>
    <row r="101" spans="1:12" ht="13.5" customHeight="1">
      <c r="C101" s="26"/>
      <c r="D101" s="36"/>
      <c r="J101" s="27"/>
      <c r="K101" s="27"/>
      <c r="L101" s="27"/>
    </row>
    <row r="102" spans="1:12" ht="13.5" customHeight="1">
      <c r="J102" s="27"/>
      <c r="K102" s="27"/>
      <c r="L102" s="27"/>
    </row>
    <row r="103" spans="1:12" ht="13.5" customHeight="1">
      <c r="A103">
        <f ca="1">VLOOKUP(B103,pn,3)+22</f>
        <v>32</v>
      </c>
      <c r="B103">
        <v>6</v>
      </c>
      <c r="C103" t="s">
        <v>115</v>
      </c>
      <c r="D103" t="str">
        <f ca="1">VLOOKUP(A103,pt,2)</f>
        <v>全部で 63 kgのお米があります。</v>
      </c>
      <c r="J103" s="27"/>
      <c r="K103" s="27"/>
      <c r="L103" s="27"/>
    </row>
    <row r="104" spans="1:12" ht="13.5" customHeight="1">
      <c r="D104" t="str">
        <f ca="1">VLOOKUP(A103,pt,3)</f>
        <v>一袋 7 kgずつ袋に入れると、全部で何袋になりますか。</v>
      </c>
      <c r="J104" s="27"/>
      <c r="K104" s="27"/>
      <c r="L104" s="27"/>
    </row>
    <row r="105" spans="1:12" ht="13.5" customHeight="1">
      <c r="J105" s="27"/>
      <c r="K105" s="27"/>
      <c r="L105" s="27"/>
    </row>
    <row r="106" spans="1:12" ht="13.5" customHeight="1">
      <c r="C106" s="40" t="str">
        <f ca="1">VLOOKUP(A103,pt,5)</f>
        <v>7</v>
      </c>
      <c r="D106" s="36" t="str">
        <f ca="1">VLOOKUP(A103,pt,7)</f>
        <v>63</v>
      </c>
      <c r="F106" t="s">
        <v>112</v>
      </c>
      <c r="G106" s="37" t="str">
        <f ca="1">VLOOKUP(A103,pt,8)</f>
        <v>63÷7＝9</v>
      </c>
      <c r="J106" s="27"/>
      <c r="K106" s="27"/>
      <c r="L106" s="27"/>
    </row>
    <row r="107" spans="1:12" ht="13.5" customHeight="1">
      <c r="C107" s="40"/>
      <c r="D107" s="36"/>
      <c r="G107" s="37"/>
      <c r="J107" s="27"/>
      <c r="K107" s="27"/>
      <c r="L107" s="27"/>
    </row>
    <row r="108" spans="1:12" ht="13.5" customHeight="1">
      <c r="C108" s="41"/>
      <c r="D108" s="42"/>
      <c r="J108" s="38" t="str">
        <f ca="1">VLOOKUP(A103,pt,9)</f>
        <v>9 袋</v>
      </c>
      <c r="K108" s="38"/>
      <c r="L108" s="38"/>
    </row>
    <row r="109" spans="1:12" ht="13.5" customHeight="1">
      <c r="C109" s="25"/>
      <c r="D109" s="35" t="str">
        <f ca="1">VLOOKUP(A103,pt,6)</f>
        <v/>
      </c>
      <c r="I109" t="s">
        <v>113</v>
      </c>
      <c r="J109" s="39"/>
      <c r="K109" s="39"/>
      <c r="L109" s="39"/>
    </row>
    <row r="110" spans="1:12" ht="13.5" customHeight="1">
      <c r="C110" s="26"/>
      <c r="D110" s="36"/>
      <c r="J110" s="27"/>
      <c r="K110" s="27"/>
      <c r="L110" s="27"/>
    </row>
  </sheetData>
  <mergeCells count="36">
    <mergeCell ref="O1:Q3"/>
    <mergeCell ref="C106:C108"/>
    <mergeCell ref="D106:D108"/>
    <mergeCell ref="G106:G107"/>
    <mergeCell ref="J108:L109"/>
    <mergeCell ref="D109:D110"/>
    <mergeCell ref="C88:C90"/>
    <mergeCell ref="D88:D90"/>
    <mergeCell ref="G88:G89"/>
    <mergeCell ref="J90:L91"/>
    <mergeCell ref="D91:D92"/>
    <mergeCell ref="C97:C99"/>
    <mergeCell ref="D97:D99"/>
    <mergeCell ref="G97:G98"/>
    <mergeCell ref="J99:L100"/>
    <mergeCell ref="D100:D101"/>
    <mergeCell ref="C70:C72"/>
    <mergeCell ref="D70:D72"/>
    <mergeCell ref="G70:G71"/>
    <mergeCell ref="J72:L73"/>
    <mergeCell ref="D73:D74"/>
    <mergeCell ref="C79:C81"/>
    <mergeCell ref="D79:D81"/>
    <mergeCell ref="G79:G80"/>
    <mergeCell ref="J81:L82"/>
    <mergeCell ref="D82:D83"/>
    <mergeCell ref="D2:H2"/>
    <mergeCell ref="C3:G3"/>
    <mergeCell ref="J3:K3"/>
    <mergeCell ref="J4:K4"/>
    <mergeCell ref="D57:H57"/>
    <mergeCell ref="C62:C64"/>
    <mergeCell ref="D62:D64"/>
    <mergeCell ref="G62:G63"/>
    <mergeCell ref="J64:L65"/>
    <mergeCell ref="D65:D66"/>
  </mergeCells>
  <phoneticPr fontId="1"/>
  <pageMargins left="0.28000000000000003" right="0.32" top="0.23" bottom="0.24" header="0.17" footer="0.2"/>
  <pageSetup paperSize="13" orientation="portrait" horizontalDpi="4294967293" verticalDpi="0" r:id="rId1"/>
  <rowBreaks count="1" manualBreakCount="1">
    <brk id="56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10"/>
  <sheetViews>
    <sheetView zoomScale="70" zoomScaleNormal="70" workbookViewId="0">
      <selection activeCell="J15" sqref="J15"/>
    </sheetView>
  </sheetViews>
  <sheetFormatPr defaultRowHeight="12"/>
  <cols>
    <col min="1" max="1" width="4.7109375" customWidth="1"/>
    <col min="2" max="2" width="6.42578125" customWidth="1"/>
    <col min="3" max="3" width="5.28515625" customWidth="1"/>
    <col min="4" max="4" width="9.7109375" customWidth="1"/>
    <col min="5" max="5" width="3.42578125" customWidth="1"/>
    <col min="6" max="6" width="8.140625" customWidth="1"/>
    <col min="7" max="7" width="23.28515625" customWidth="1"/>
    <col min="8" max="8" width="8.140625" customWidth="1"/>
    <col min="9" max="9" width="6.42578125" customWidth="1"/>
    <col min="10" max="11" width="5.5703125" customWidth="1"/>
  </cols>
  <sheetData>
    <row r="1" spans="1:17" ht="12.75" thickTop="1">
      <c r="O1" s="43" t="s">
        <v>126</v>
      </c>
      <c r="P1" s="44"/>
      <c r="Q1" s="45"/>
    </row>
    <row r="2" spans="1:17" ht="21" customHeight="1">
      <c r="D2" s="34" t="s">
        <v>121</v>
      </c>
      <c r="E2" s="34"/>
      <c r="F2" s="34"/>
      <c r="G2" s="34"/>
      <c r="H2" s="34"/>
      <c r="O2" s="46"/>
      <c r="P2" s="47"/>
      <c r="Q2" s="48"/>
    </row>
    <row r="3" spans="1:17" ht="59.25" customHeight="1" thickBot="1">
      <c r="C3" s="32" t="s">
        <v>111</v>
      </c>
      <c r="D3" s="33"/>
      <c r="E3" s="33"/>
      <c r="F3" s="33"/>
      <c r="G3" s="33"/>
      <c r="I3" s="13" t="s">
        <v>2</v>
      </c>
      <c r="J3" s="28" t="s">
        <v>1</v>
      </c>
      <c r="K3" s="29"/>
      <c r="O3" s="49"/>
      <c r="P3" s="50"/>
      <c r="Q3" s="51"/>
    </row>
    <row r="4" spans="1:17" ht="18.75" customHeight="1" thickTop="1">
      <c r="I4" s="15"/>
      <c r="J4" s="30" t="s">
        <v>0</v>
      </c>
      <c r="K4" s="31"/>
    </row>
    <row r="5" spans="1:17">
      <c r="A5">
        <f ca="1">VLOOKUP(B5,po,2)</f>
        <v>12</v>
      </c>
      <c r="B5">
        <v>1</v>
      </c>
      <c r="C5" t="s">
        <v>115</v>
      </c>
      <c r="D5" t="str">
        <f ca="1">VLOOKUP(A5,pt,2)</f>
        <v>全部で 18 個のアメがあります。</v>
      </c>
    </row>
    <row r="6" spans="1:17">
      <c r="D6" t="str">
        <f ca="1">VLOOKUP(A5,pt,3)</f>
        <v>同じ数で 9 袋に分けると、一袋にアメは何個はいりますか。</v>
      </c>
    </row>
    <row r="8" spans="1:17">
      <c r="C8" s="17"/>
      <c r="D8" s="18"/>
      <c r="F8" t="s">
        <v>112</v>
      </c>
    </row>
    <row r="9" spans="1:17">
      <c r="C9" s="17"/>
      <c r="D9" s="18"/>
    </row>
    <row r="10" spans="1:17">
      <c r="C10" s="19"/>
      <c r="D10" s="14"/>
    </row>
    <row r="11" spans="1:17">
      <c r="C11" s="24"/>
      <c r="D11" s="16"/>
      <c r="I11" t="s">
        <v>113</v>
      </c>
      <c r="J11" s="20"/>
      <c r="K11" s="20"/>
      <c r="L11" s="21"/>
    </row>
    <row r="12" spans="1:17">
      <c r="C12" s="22"/>
      <c r="D12" s="18"/>
    </row>
    <row r="13" spans="1:17">
      <c r="A13">
        <f ca="1">VLOOKUP(B13,po,2)</f>
        <v>33</v>
      </c>
      <c r="B13">
        <v>2</v>
      </c>
      <c r="C13" t="s">
        <v>115</v>
      </c>
      <c r="D13" t="str">
        <f ca="1">VLOOKUP(A13,pt,2)</f>
        <v>全部で 75 冊の本があります。</v>
      </c>
    </row>
    <row r="14" spans="1:17">
      <c r="D14" t="str">
        <f ca="1">VLOOKUP(A13,pt,3)</f>
        <v>一箱に 3 冊ずつ入れると、何箱になりますか。</v>
      </c>
    </row>
    <row r="16" spans="1:17">
      <c r="C16" s="17"/>
      <c r="D16" s="18"/>
      <c r="F16" t="s">
        <v>112</v>
      </c>
    </row>
    <row r="17" spans="1:12">
      <c r="C17" s="17"/>
      <c r="D17" s="18"/>
    </row>
    <row r="18" spans="1:12">
      <c r="C18" s="19"/>
      <c r="D18" s="14"/>
    </row>
    <row r="19" spans="1:12">
      <c r="C19" s="24"/>
      <c r="D19" s="16"/>
      <c r="I19" t="s">
        <v>113</v>
      </c>
      <c r="J19" s="20"/>
      <c r="K19" s="20"/>
      <c r="L19" s="21"/>
    </row>
    <row r="20" spans="1:12">
      <c r="C20" s="22"/>
      <c r="D20" s="18"/>
      <c r="J20" s="22"/>
      <c r="K20" s="22"/>
      <c r="L20" s="23"/>
    </row>
    <row r="22" spans="1:12">
      <c r="A22">
        <f ca="1">VLOOKUP(B22,po,2)</f>
        <v>19</v>
      </c>
      <c r="B22">
        <v>3</v>
      </c>
      <c r="C22" t="s">
        <v>115</v>
      </c>
      <c r="D22" t="str">
        <f ca="1">VLOOKUP(A22,pt,2)</f>
        <v>全部で 64 ㎡の畑があります。</v>
      </c>
    </row>
    <row r="23" spans="1:12">
      <c r="D23" t="str">
        <f ca="1">VLOOKUP(A22,pt,3)</f>
        <v>同じペースで耕して 8 時間で終わらせるには、一時間何㎡耕しますか。</v>
      </c>
    </row>
    <row r="25" spans="1:12">
      <c r="C25" s="17"/>
      <c r="D25" s="18"/>
      <c r="F25" t="s">
        <v>112</v>
      </c>
    </row>
    <row r="26" spans="1:12">
      <c r="C26" s="17"/>
      <c r="D26" s="18"/>
    </row>
    <row r="27" spans="1:12">
      <c r="C27" s="19"/>
      <c r="D27" s="14"/>
    </row>
    <row r="28" spans="1:12">
      <c r="C28" s="24"/>
      <c r="D28" s="16"/>
      <c r="I28" t="s">
        <v>113</v>
      </c>
      <c r="J28" s="20"/>
      <c r="K28" s="20"/>
      <c r="L28" s="21"/>
    </row>
    <row r="29" spans="1:12">
      <c r="C29" s="22"/>
      <c r="D29" s="18"/>
      <c r="J29" s="22"/>
      <c r="K29" s="22"/>
      <c r="L29" s="23"/>
    </row>
    <row r="31" spans="1:12">
      <c r="A31">
        <f ca="1">VLOOKUP(B31,po,2)</f>
        <v>28</v>
      </c>
      <c r="B31">
        <v>4</v>
      </c>
      <c r="C31" t="s">
        <v>115</v>
      </c>
      <c r="D31" t="str">
        <f ca="1">VLOOKUP(A31,pt,2)</f>
        <v>全部で 42 枚の色紙があります。</v>
      </c>
    </row>
    <row r="32" spans="1:12">
      <c r="D32" t="str">
        <f ca="1">VLOOKUP(A31,pt,3)</f>
        <v>１人に 2 枚ずつ配ると、何人に配ることができますか。</v>
      </c>
    </row>
    <row r="34" spans="1:12">
      <c r="B34">
        <v>5</v>
      </c>
      <c r="C34" s="17"/>
      <c r="D34" s="18"/>
      <c r="F34" t="s">
        <v>112</v>
      </c>
    </row>
    <row r="35" spans="1:12">
      <c r="C35" s="17"/>
      <c r="D35" s="18"/>
    </row>
    <row r="36" spans="1:12">
      <c r="C36" s="19"/>
      <c r="D36" s="14"/>
    </row>
    <row r="37" spans="1:12">
      <c r="C37" s="24"/>
      <c r="D37" s="16"/>
      <c r="I37" t="s">
        <v>113</v>
      </c>
      <c r="J37" s="20"/>
      <c r="K37" s="20"/>
      <c r="L37" s="21"/>
    </row>
    <row r="38" spans="1:12">
      <c r="C38" s="22"/>
      <c r="D38" s="18"/>
      <c r="J38" s="22"/>
      <c r="K38" s="22"/>
      <c r="L38" s="23"/>
    </row>
    <row r="40" spans="1:12">
      <c r="A40">
        <f ca="1">VLOOKUP(B40,po,2)</f>
        <v>31</v>
      </c>
      <c r="B40">
        <v>5</v>
      </c>
      <c r="C40" t="s">
        <v>115</v>
      </c>
      <c r="D40" t="str">
        <f ca="1">VLOOKUP(A40,pt,2)</f>
        <v>全部で 14 km進みます。</v>
      </c>
    </row>
    <row r="41" spans="1:12">
      <c r="D41" t="str">
        <f ca="1">VLOOKUP(A40,pt,3)</f>
        <v>一時間 2 kmずつ進むと、何時間かかりますか。</v>
      </c>
    </row>
    <row r="43" spans="1:12">
      <c r="C43" s="17"/>
      <c r="D43" s="18"/>
      <c r="F43" t="s">
        <v>112</v>
      </c>
    </row>
    <row r="44" spans="1:12">
      <c r="C44" s="17"/>
      <c r="D44" s="18"/>
    </row>
    <row r="45" spans="1:12">
      <c r="C45" s="19"/>
      <c r="D45" s="14"/>
    </row>
    <row r="46" spans="1:12">
      <c r="C46" s="24"/>
      <c r="D46" s="16"/>
      <c r="I46" t="s">
        <v>113</v>
      </c>
      <c r="J46" s="20"/>
      <c r="K46" s="20"/>
      <c r="L46" s="21"/>
    </row>
    <row r="47" spans="1:12">
      <c r="C47" s="22"/>
      <c r="D47" s="18"/>
      <c r="J47" s="22"/>
      <c r="K47" s="22"/>
      <c r="L47" s="23"/>
    </row>
    <row r="49" spans="1:12">
      <c r="A49">
        <f ca="1">VLOOKUP(B49,po,2)</f>
        <v>21</v>
      </c>
      <c r="B49">
        <v>6</v>
      </c>
      <c r="C49" t="s">
        <v>115</v>
      </c>
      <c r="D49" t="str">
        <f ca="1">VLOOKUP(A49,pt,2)</f>
        <v>全部で 40 kgのお米があります。</v>
      </c>
    </row>
    <row r="50" spans="1:12">
      <c r="D50" t="str">
        <f ca="1">VLOOKUP(A49,pt,3)</f>
        <v>同じ重さで 10 袋に分けると、一袋にお米は何kgはいりますか。</v>
      </c>
    </row>
    <row r="52" spans="1:12">
      <c r="C52" s="17"/>
      <c r="D52" s="18"/>
      <c r="F52" t="s">
        <v>112</v>
      </c>
    </row>
    <row r="53" spans="1:12">
      <c r="C53" s="17"/>
      <c r="D53" s="18"/>
    </row>
    <row r="54" spans="1:12">
      <c r="C54" s="19"/>
      <c r="D54" s="14"/>
    </row>
    <row r="55" spans="1:12">
      <c r="C55" s="24"/>
      <c r="D55" s="16"/>
      <c r="I55" t="s">
        <v>113</v>
      </c>
      <c r="J55" s="20"/>
      <c r="K55" s="20"/>
      <c r="L55" s="21"/>
    </row>
    <row r="56" spans="1:12">
      <c r="C56" s="22"/>
      <c r="D56" s="18"/>
      <c r="J56" s="22"/>
      <c r="K56" s="22"/>
      <c r="L56" s="23"/>
    </row>
    <row r="57" spans="1:12" ht="17.25">
      <c r="D57" s="34" t="s">
        <v>122</v>
      </c>
      <c r="E57" s="34"/>
      <c r="F57" s="34"/>
      <c r="G57" s="34"/>
      <c r="H57" s="34"/>
    </row>
    <row r="58" spans="1:12">
      <c r="C58" s="22"/>
      <c r="D58" s="22"/>
      <c r="J58" s="22"/>
      <c r="K58" s="22"/>
      <c r="L58" s="23"/>
    </row>
    <row r="59" spans="1:12" ht="13.5" customHeight="1">
      <c r="A59">
        <f ca="1">VLOOKUP(B59,po,2)</f>
        <v>12</v>
      </c>
      <c r="B59">
        <v>1</v>
      </c>
      <c r="C59" t="s">
        <v>115</v>
      </c>
      <c r="D59" t="str">
        <f ca="1">VLOOKUP(A59,pt,2)</f>
        <v>全部で 18 個のアメがあります。</v>
      </c>
    </row>
    <row r="60" spans="1:12" ht="13.5" customHeight="1">
      <c r="D60" t="str">
        <f ca="1">VLOOKUP(A59,pt,3)</f>
        <v>同じ数で 9 袋に分けると、一袋にアメは何個はいりますか。</v>
      </c>
    </row>
    <row r="61" spans="1:12" ht="13.5" customHeight="1"/>
    <row r="62" spans="1:12" ht="13.5" customHeight="1">
      <c r="C62" s="40" t="str">
        <f ca="1">VLOOKUP(A59,pt,5)</f>
        <v/>
      </c>
      <c r="D62" s="36" t="str">
        <f ca="1">VLOOKUP(A59,pt,7)</f>
        <v>18</v>
      </c>
      <c r="F62" t="s">
        <v>112</v>
      </c>
      <c r="G62" s="37" t="str">
        <f ca="1">VLOOKUP(A59,pt,8)</f>
        <v>18÷9＝2</v>
      </c>
    </row>
    <row r="63" spans="1:12" ht="13.5" customHeight="1">
      <c r="C63" s="40"/>
      <c r="D63" s="36"/>
      <c r="G63" s="37"/>
    </row>
    <row r="64" spans="1:12" ht="13.5" customHeight="1">
      <c r="C64" s="41"/>
      <c r="D64" s="42"/>
      <c r="J64" s="38" t="str">
        <f ca="1">VLOOKUP(A59,pt,9)</f>
        <v>2 個</v>
      </c>
      <c r="K64" s="38"/>
      <c r="L64" s="38"/>
    </row>
    <row r="65" spans="1:12" ht="13.5" customHeight="1">
      <c r="C65" s="25"/>
      <c r="D65" s="35" t="str">
        <f ca="1">VLOOKUP(A59,pt,6)</f>
        <v>9</v>
      </c>
      <c r="I65" t="s">
        <v>113</v>
      </c>
      <c r="J65" s="39"/>
      <c r="K65" s="39"/>
      <c r="L65" s="39"/>
    </row>
    <row r="66" spans="1:12" ht="13.5" customHeight="1">
      <c r="C66" s="26"/>
      <c r="D66" s="36"/>
      <c r="J66" s="27"/>
      <c r="K66" s="27"/>
      <c r="L66" s="27"/>
    </row>
    <row r="67" spans="1:12" ht="13.5" customHeight="1">
      <c r="A67">
        <f ca="1">VLOOKUP(B67,po,2)</f>
        <v>33</v>
      </c>
      <c r="B67">
        <v>2</v>
      </c>
      <c r="C67" t="s">
        <v>115</v>
      </c>
      <c r="D67" t="str">
        <f ca="1">VLOOKUP(A67,pt,2)</f>
        <v>全部で 75 冊の本があります。</v>
      </c>
      <c r="J67" s="27"/>
      <c r="K67" s="27"/>
      <c r="L67" s="27"/>
    </row>
    <row r="68" spans="1:12" ht="13.5" customHeight="1">
      <c r="D68" t="str">
        <f ca="1">VLOOKUP(A67,pt,3)</f>
        <v>一箱に 3 冊ずつ入れると、何箱になりますか。</v>
      </c>
      <c r="J68" s="27"/>
      <c r="K68" s="27"/>
      <c r="L68" s="27"/>
    </row>
    <row r="69" spans="1:12" ht="13.5" customHeight="1">
      <c r="J69" s="27"/>
      <c r="K69" s="27"/>
      <c r="L69" s="27"/>
    </row>
    <row r="70" spans="1:12" ht="13.5" customHeight="1">
      <c r="C70" s="40" t="str">
        <f ca="1">VLOOKUP(A67,pt,5)</f>
        <v>3</v>
      </c>
      <c r="D70" s="36" t="str">
        <f ca="1">VLOOKUP(A67,pt,7)</f>
        <v>75</v>
      </c>
      <c r="F70" t="s">
        <v>112</v>
      </c>
      <c r="G70" s="37" t="str">
        <f ca="1">VLOOKUP(A67,pt,8)</f>
        <v>75÷3＝25</v>
      </c>
      <c r="J70" s="27"/>
      <c r="K70" s="27"/>
      <c r="L70" s="27"/>
    </row>
    <row r="71" spans="1:12" ht="13.5" customHeight="1">
      <c r="C71" s="40"/>
      <c r="D71" s="36"/>
      <c r="G71" s="37"/>
      <c r="J71" s="27"/>
      <c r="K71" s="27"/>
      <c r="L71" s="27"/>
    </row>
    <row r="72" spans="1:12" ht="13.5" customHeight="1">
      <c r="C72" s="41"/>
      <c r="D72" s="42"/>
      <c r="J72" s="38" t="str">
        <f ca="1">VLOOKUP(A67,pt,9)</f>
        <v>25 箱</v>
      </c>
      <c r="K72" s="38"/>
      <c r="L72" s="38"/>
    </row>
    <row r="73" spans="1:12" ht="13.5" customHeight="1">
      <c r="C73" s="25"/>
      <c r="D73" s="35" t="str">
        <f ca="1">VLOOKUP(A67,pt,6)</f>
        <v/>
      </c>
      <c r="I73" t="s">
        <v>113</v>
      </c>
      <c r="J73" s="39"/>
      <c r="K73" s="39"/>
      <c r="L73" s="39"/>
    </row>
    <row r="74" spans="1:12" ht="13.5" customHeight="1">
      <c r="C74" s="26"/>
      <c r="D74" s="36"/>
      <c r="J74" s="27"/>
      <c r="K74" s="27"/>
      <c r="L74" s="27"/>
    </row>
    <row r="75" spans="1:12" ht="13.5" customHeight="1">
      <c r="J75" s="27"/>
      <c r="K75" s="27"/>
      <c r="L75" s="27"/>
    </row>
    <row r="76" spans="1:12" ht="13.5" customHeight="1">
      <c r="A76">
        <f ca="1">VLOOKUP(B76,po,2)</f>
        <v>19</v>
      </c>
      <c r="B76">
        <v>3</v>
      </c>
      <c r="C76" t="s">
        <v>115</v>
      </c>
      <c r="D76" t="str">
        <f ca="1">VLOOKUP(A76,pt,2)</f>
        <v>全部で 64 ㎡の畑があります。</v>
      </c>
      <c r="J76" s="27"/>
      <c r="K76" s="27"/>
      <c r="L76" s="27"/>
    </row>
    <row r="77" spans="1:12" ht="13.5" customHeight="1">
      <c r="D77" t="str">
        <f ca="1">VLOOKUP(A76,pt,3)</f>
        <v>同じペースで耕して 8 時間で終わらせるには、一時間何㎡耕しますか。</v>
      </c>
      <c r="J77" s="27"/>
      <c r="K77" s="27"/>
      <c r="L77" s="27"/>
    </row>
    <row r="78" spans="1:12" ht="13.5" customHeight="1">
      <c r="J78" s="27"/>
      <c r="K78" s="27"/>
      <c r="L78" s="27"/>
    </row>
    <row r="79" spans="1:12" ht="13.5" customHeight="1">
      <c r="C79" s="40" t="str">
        <f ca="1">VLOOKUP(A76,pt,5)</f>
        <v/>
      </c>
      <c r="D79" s="36" t="str">
        <f ca="1">VLOOKUP(A76,pt,7)</f>
        <v>64</v>
      </c>
      <c r="F79" t="s">
        <v>112</v>
      </c>
      <c r="G79" s="37" t="str">
        <f ca="1">VLOOKUP(A76,pt,8)</f>
        <v>64÷8＝8</v>
      </c>
      <c r="J79" s="27"/>
      <c r="K79" s="27"/>
      <c r="L79" s="27"/>
    </row>
    <row r="80" spans="1:12" ht="13.5" customHeight="1">
      <c r="C80" s="40"/>
      <c r="D80" s="36"/>
      <c r="G80" s="37"/>
      <c r="J80" s="27"/>
      <c r="K80" s="27"/>
      <c r="L80" s="27"/>
    </row>
    <row r="81" spans="1:12" ht="13.5" customHeight="1">
      <c r="C81" s="41"/>
      <c r="D81" s="42"/>
      <c r="J81" s="38" t="str">
        <f ca="1">VLOOKUP(A76,pt,9)</f>
        <v>8 ㎡</v>
      </c>
      <c r="K81" s="38"/>
      <c r="L81" s="38"/>
    </row>
    <row r="82" spans="1:12" ht="13.5" customHeight="1">
      <c r="C82" s="25"/>
      <c r="D82" s="35" t="str">
        <f ca="1">VLOOKUP(A76,pt,6)</f>
        <v>8</v>
      </c>
      <c r="I82" t="s">
        <v>113</v>
      </c>
      <c r="J82" s="39"/>
      <c r="K82" s="39"/>
      <c r="L82" s="39"/>
    </row>
    <row r="83" spans="1:12" ht="13.5" customHeight="1">
      <c r="C83" s="26"/>
      <c r="D83" s="36"/>
      <c r="J83" s="27"/>
      <c r="K83" s="27"/>
      <c r="L83" s="27"/>
    </row>
    <row r="84" spans="1:12" ht="13.5" customHeight="1">
      <c r="J84" s="27"/>
      <c r="K84" s="27"/>
      <c r="L84" s="27"/>
    </row>
    <row r="85" spans="1:12" ht="13.5" customHeight="1">
      <c r="A85">
        <f ca="1">VLOOKUP(B85,po,2)</f>
        <v>28</v>
      </c>
      <c r="B85">
        <v>4</v>
      </c>
      <c r="C85" t="s">
        <v>115</v>
      </c>
      <c r="D85" t="str">
        <f ca="1">VLOOKUP(A85,pt,2)</f>
        <v>全部で 42 枚の色紙があります。</v>
      </c>
      <c r="J85" s="27"/>
      <c r="K85" s="27"/>
      <c r="L85" s="27"/>
    </row>
    <row r="86" spans="1:12" ht="13.5" customHeight="1">
      <c r="D86" t="str">
        <f ca="1">VLOOKUP(A85,pt,3)</f>
        <v>１人に 2 枚ずつ配ると、何人に配ることができますか。</v>
      </c>
      <c r="J86" s="27"/>
      <c r="K86" s="27"/>
      <c r="L86" s="27"/>
    </row>
    <row r="87" spans="1:12" ht="13.5" customHeight="1">
      <c r="J87" s="27"/>
      <c r="K87" s="27"/>
      <c r="L87" s="27"/>
    </row>
    <row r="88" spans="1:12" ht="13.5" customHeight="1">
      <c r="C88" s="40" t="str">
        <f ca="1">VLOOKUP(A85,pt,5)</f>
        <v>2</v>
      </c>
      <c r="D88" s="36" t="str">
        <f ca="1">VLOOKUP(A85,pt,7)</f>
        <v>42</v>
      </c>
      <c r="F88" t="s">
        <v>112</v>
      </c>
      <c r="G88" s="37" t="str">
        <f ca="1">VLOOKUP(A85,pt,8)</f>
        <v>42÷2＝21</v>
      </c>
      <c r="J88" s="27"/>
      <c r="K88" s="27"/>
      <c r="L88" s="27"/>
    </row>
    <row r="89" spans="1:12" ht="13.5" customHeight="1">
      <c r="C89" s="40"/>
      <c r="D89" s="36"/>
      <c r="G89" s="37"/>
      <c r="J89" s="27"/>
      <c r="K89" s="27"/>
      <c r="L89" s="27"/>
    </row>
    <row r="90" spans="1:12" ht="13.5" customHeight="1">
      <c r="C90" s="41"/>
      <c r="D90" s="42"/>
      <c r="J90" s="38" t="str">
        <f ca="1">VLOOKUP(A85,pt,9)</f>
        <v>21 人</v>
      </c>
      <c r="K90" s="38"/>
      <c r="L90" s="38"/>
    </row>
    <row r="91" spans="1:12" ht="13.5" customHeight="1">
      <c r="C91" s="25"/>
      <c r="D91" s="35" t="str">
        <f ca="1">VLOOKUP(A85,pt,6)</f>
        <v/>
      </c>
      <c r="I91" t="s">
        <v>113</v>
      </c>
      <c r="J91" s="39"/>
      <c r="K91" s="39"/>
      <c r="L91" s="39"/>
    </row>
    <row r="92" spans="1:12" ht="13.5" customHeight="1">
      <c r="C92" s="26"/>
      <c r="D92" s="36"/>
      <c r="J92" s="27"/>
      <c r="K92" s="27"/>
      <c r="L92" s="27"/>
    </row>
    <row r="93" spans="1:12" ht="13.5" customHeight="1">
      <c r="J93" s="27"/>
      <c r="K93" s="27"/>
      <c r="L93" s="27"/>
    </row>
    <row r="94" spans="1:12" ht="13.5" customHeight="1">
      <c r="A94">
        <f ca="1">VLOOKUP(B94,po,2)</f>
        <v>31</v>
      </c>
      <c r="B94">
        <v>5</v>
      </c>
      <c r="C94" t="s">
        <v>115</v>
      </c>
      <c r="D94" t="str">
        <f ca="1">VLOOKUP(A94,pt,2)</f>
        <v>全部で 14 km進みます。</v>
      </c>
      <c r="J94" s="27"/>
      <c r="K94" s="27"/>
      <c r="L94" s="27"/>
    </row>
    <row r="95" spans="1:12" ht="13.5" customHeight="1">
      <c r="D95" t="str">
        <f ca="1">VLOOKUP(A94,pt,3)</f>
        <v>一時間 2 kmずつ進むと、何時間かかりますか。</v>
      </c>
      <c r="J95" s="27"/>
      <c r="K95" s="27"/>
      <c r="L95" s="27"/>
    </row>
    <row r="96" spans="1:12" ht="13.5" customHeight="1">
      <c r="J96" s="27"/>
      <c r="K96" s="27"/>
      <c r="L96" s="27"/>
    </row>
    <row r="97" spans="1:12" ht="13.5" customHeight="1">
      <c r="C97" s="40" t="str">
        <f ca="1">VLOOKUP(A94,pt,5)</f>
        <v>2</v>
      </c>
      <c r="D97" s="36" t="str">
        <f ca="1">VLOOKUP(A94,pt,7)</f>
        <v>14</v>
      </c>
      <c r="F97" t="s">
        <v>112</v>
      </c>
      <c r="G97" s="37" t="str">
        <f ca="1">VLOOKUP(A94,pt,8)</f>
        <v>14÷2＝7</v>
      </c>
      <c r="J97" s="27"/>
      <c r="K97" s="27"/>
      <c r="L97" s="27"/>
    </row>
    <row r="98" spans="1:12" ht="13.5" customHeight="1">
      <c r="C98" s="40"/>
      <c r="D98" s="36"/>
      <c r="G98" s="37"/>
      <c r="J98" s="27"/>
      <c r="K98" s="27"/>
      <c r="L98" s="27"/>
    </row>
    <row r="99" spans="1:12" ht="13.5" customHeight="1">
      <c r="C99" s="41"/>
      <c r="D99" s="42"/>
      <c r="J99" s="38" t="str">
        <f ca="1">VLOOKUP(A94,pt,9)</f>
        <v>7 時間</v>
      </c>
      <c r="K99" s="38"/>
      <c r="L99" s="38"/>
    </row>
    <row r="100" spans="1:12" ht="13.5" customHeight="1">
      <c r="C100" s="25"/>
      <c r="D100" s="35" t="str">
        <f ca="1">VLOOKUP(A94,pt,6)</f>
        <v/>
      </c>
      <c r="I100" t="s">
        <v>113</v>
      </c>
      <c r="J100" s="39"/>
      <c r="K100" s="39"/>
      <c r="L100" s="39"/>
    </row>
    <row r="101" spans="1:12" ht="13.5" customHeight="1">
      <c r="C101" s="26"/>
      <c r="D101" s="36"/>
      <c r="J101" s="27"/>
      <c r="K101" s="27"/>
      <c r="L101" s="27"/>
    </row>
    <row r="102" spans="1:12" ht="13.5" customHeight="1">
      <c r="J102" s="27"/>
      <c r="K102" s="27"/>
      <c r="L102" s="27"/>
    </row>
    <row r="103" spans="1:12" ht="13.5" customHeight="1">
      <c r="A103">
        <f ca="1">VLOOKUP(B103,po,2)</f>
        <v>21</v>
      </c>
      <c r="B103">
        <v>6</v>
      </c>
      <c r="C103" t="s">
        <v>115</v>
      </c>
      <c r="D103" t="str">
        <f ca="1">VLOOKUP(A103,pt,2)</f>
        <v>全部で 40 kgのお米があります。</v>
      </c>
      <c r="J103" s="27"/>
      <c r="K103" s="27"/>
      <c r="L103" s="27"/>
    </row>
    <row r="104" spans="1:12" ht="13.5" customHeight="1">
      <c r="D104" t="str">
        <f ca="1">VLOOKUP(A103,pt,3)</f>
        <v>同じ重さで 10 袋に分けると、一袋にお米は何kgはいりますか。</v>
      </c>
      <c r="J104" s="27"/>
      <c r="K104" s="27"/>
      <c r="L104" s="27"/>
    </row>
    <row r="105" spans="1:12" ht="13.5" customHeight="1">
      <c r="J105" s="27"/>
      <c r="K105" s="27"/>
      <c r="L105" s="27"/>
    </row>
    <row r="106" spans="1:12" ht="13.5" customHeight="1">
      <c r="C106" s="40" t="str">
        <f ca="1">VLOOKUP(A103,pt,5)</f>
        <v/>
      </c>
      <c r="D106" s="36" t="str">
        <f ca="1">VLOOKUP(A103,pt,7)</f>
        <v>40</v>
      </c>
      <c r="F106" t="s">
        <v>112</v>
      </c>
      <c r="G106" s="37" t="str">
        <f ca="1">VLOOKUP(A103,pt,8)</f>
        <v>40÷10＝4</v>
      </c>
      <c r="J106" s="27"/>
      <c r="K106" s="27"/>
      <c r="L106" s="27"/>
    </row>
    <row r="107" spans="1:12" ht="13.5" customHeight="1">
      <c r="C107" s="40"/>
      <c r="D107" s="36"/>
      <c r="G107" s="37"/>
      <c r="J107" s="27"/>
      <c r="K107" s="27"/>
      <c r="L107" s="27"/>
    </row>
    <row r="108" spans="1:12" ht="13.5" customHeight="1">
      <c r="C108" s="41"/>
      <c r="D108" s="42"/>
      <c r="J108" s="38" t="str">
        <f ca="1">VLOOKUP(A103,pt,9)</f>
        <v>4 kg</v>
      </c>
      <c r="K108" s="38"/>
      <c r="L108" s="38"/>
    </row>
    <row r="109" spans="1:12" ht="13.5" customHeight="1">
      <c r="C109" s="25"/>
      <c r="D109" s="35" t="str">
        <f ca="1">VLOOKUP(A103,pt,6)</f>
        <v>10</v>
      </c>
      <c r="I109" t="s">
        <v>113</v>
      </c>
      <c r="J109" s="39"/>
      <c r="K109" s="39"/>
      <c r="L109" s="39"/>
    </row>
    <row r="110" spans="1:12" ht="13.5" customHeight="1">
      <c r="C110" s="26"/>
      <c r="D110" s="36"/>
      <c r="J110" s="27"/>
      <c r="K110" s="27"/>
      <c r="L110" s="27"/>
    </row>
  </sheetData>
  <mergeCells count="36">
    <mergeCell ref="O1:Q3"/>
    <mergeCell ref="C106:C108"/>
    <mergeCell ref="D106:D108"/>
    <mergeCell ref="G106:G107"/>
    <mergeCell ref="J108:L109"/>
    <mergeCell ref="D109:D110"/>
    <mergeCell ref="C88:C90"/>
    <mergeCell ref="D88:D90"/>
    <mergeCell ref="G88:G89"/>
    <mergeCell ref="J90:L91"/>
    <mergeCell ref="D91:D92"/>
    <mergeCell ref="C97:C99"/>
    <mergeCell ref="D97:D99"/>
    <mergeCell ref="G97:G98"/>
    <mergeCell ref="J99:L100"/>
    <mergeCell ref="D100:D101"/>
    <mergeCell ref="C70:C72"/>
    <mergeCell ref="D70:D72"/>
    <mergeCell ref="G70:G71"/>
    <mergeCell ref="J72:L73"/>
    <mergeCell ref="D73:D74"/>
    <mergeCell ref="C79:C81"/>
    <mergeCell ref="D79:D81"/>
    <mergeCell ref="G79:G80"/>
    <mergeCell ref="J81:L82"/>
    <mergeCell ref="D82:D83"/>
    <mergeCell ref="D2:H2"/>
    <mergeCell ref="C3:G3"/>
    <mergeCell ref="J3:K3"/>
    <mergeCell ref="J4:K4"/>
    <mergeCell ref="D57:H57"/>
    <mergeCell ref="C62:C64"/>
    <mergeCell ref="D62:D64"/>
    <mergeCell ref="G62:G63"/>
    <mergeCell ref="J64:L65"/>
    <mergeCell ref="D65:D66"/>
  </mergeCells>
  <phoneticPr fontId="1"/>
  <pageMargins left="0.28000000000000003" right="0.32" top="0.23" bottom="0.24" header="0.17" footer="0.2"/>
  <pageSetup paperSize="13" orientation="portrait" horizontalDpi="4294967293" verticalDpi="0" r:id="rId1"/>
  <rowBreaks count="1" manualBreakCount="1">
    <brk id="56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Q110"/>
  <sheetViews>
    <sheetView tabSelected="1" zoomScale="85" zoomScaleNormal="85" workbookViewId="0">
      <selection activeCell="N15" sqref="N15"/>
    </sheetView>
  </sheetViews>
  <sheetFormatPr defaultRowHeight="12"/>
  <cols>
    <col min="1" max="1" width="4.7109375" customWidth="1"/>
    <col min="2" max="2" width="6.42578125" customWidth="1"/>
    <col min="3" max="3" width="5.28515625" customWidth="1"/>
    <col min="4" max="4" width="9.7109375" customWidth="1"/>
    <col min="5" max="5" width="3.42578125" customWidth="1"/>
    <col min="6" max="6" width="8.140625" customWidth="1"/>
    <col min="7" max="7" width="23.28515625" customWidth="1"/>
    <col min="8" max="8" width="8.140625" customWidth="1"/>
    <col min="9" max="9" width="6.42578125" customWidth="1"/>
    <col min="10" max="11" width="5.5703125" customWidth="1"/>
  </cols>
  <sheetData>
    <row r="1" spans="1:17" ht="12.75" thickTop="1">
      <c r="O1" s="43" t="s">
        <v>126</v>
      </c>
      <c r="P1" s="44"/>
      <c r="Q1" s="45"/>
    </row>
    <row r="2" spans="1:17" ht="21" customHeight="1">
      <c r="D2" s="34" t="s">
        <v>123</v>
      </c>
      <c r="E2" s="34"/>
      <c r="F2" s="34"/>
      <c r="G2" s="34"/>
      <c r="H2" s="34"/>
      <c r="O2" s="46"/>
      <c r="P2" s="47"/>
      <c r="Q2" s="48"/>
    </row>
    <row r="3" spans="1:17" ht="56.25" customHeight="1" thickBot="1">
      <c r="C3" s="32" t="s">
        <v>111</v>
      </c>
      <c r="D3" s="33"/>
      <c r="E3" s="33"/>
      <c r="F3" s="33"/>
      <c r="G3" s="33"/>
      <c r="I3" s="13" t="s">
        <v>2</v>
      </c>
      <c r="J3" s="28" t="s">
        <v>1</v>
      </c>
      <c r="K3" s="29"/>
      <c r="O3" s="49"/>
      <c r="P3" s="50"/>
      <c r="Q3" s="51"/>
    </row>
    <row r="4" spans="1:17" ht="18.75" customHeight="1" thickTop="1">
      <c r="I4" s="15"/>
      <c r="J4" s="30" t="s">
        <v>0</v>
      </c>
      <c r="K4" s="31"/>
    </row>
    <row r="5" spans="1:17">
      <c r="A5">
        <f ca="1">VLOOKUP(B5,pp,2)</f>
        <v>1</v>
      </c>
      <c r="B5">
        <v>1</v>
      </c>
      <c r="C5" t="s">
        <v>115</v>
      </c>
      <c r="D5" t="str">
        <f ca="1">VLOOKUP(A5,pt,2)</f>
        <v>一袋に 4 個のアメが入っています。</v>
      </c>
    </row>
    <row r="6" spans="1:17">
      <c r="D6" t="str">
        <f ca="1">VLOOKUP(A5,pt,3)</f>
        <v xml:space="preserve"> 11 袋あると、アメは全部で何個ですか。</v>
      </c>
    </row>
    <row r="8" spans="1:17">
      <c r="C8" s="17"/>
      <c r="D8" s="18"/>
      <c r="F8" t="s">
        <v>112</v>
      </c>
    </row>
    <row r="9" spans="1:17">
      <c r="C9" s="17"/>
      <c r="D9" s="18"/>
    </row>
    <row r="10" spans="1:17">
      <c r="C10" s="19"/>
      <c r="D10" s="14"/>
    </row>
    <row r="11" spans="1:17">
      <c r="C11" s="24"/>
      <c r="D11" s="16"/>
      <c r="I11" t="s">
        <v>113</v>
      </c>
      <c r="J11" s="20"/>
      <c r="K11" s="20"/>
      <c r="L11" s="21"/>
    </row>
    <row r="12" spans="1:17">
      <c r="C12" s="22"/>
      <c r="D12" s="18"/>
    </row>
    <row r="13" spans="1:17">
      <c r="A13">
        <f ca="1">VLOOKUP(B13,pp,2)</f>
        <v>33</v>
      </c>
      <c r="B13">
        <v>2</v>
      </c>
      <c r="C13" t="s">
        <v>115</v>
      </c>
      <c r="D13" t="str">
        <f ca="1">VLOOKUP(A13,pt,2)</f>
        <v>全部で 75 冊の本があります。</v>
      </c>
    </row>
    <row r="14" spans="1:17">
      <c r="D14" t="str">
        <f ca="1">VLOOKUP(A13,pt,3)</f>
        <v>一箱に 3 冊ずつ入れると、何箱になりますか。</v>
      </c>
    </row>
    <row r="16" spans="1:17">
      <c r="C16" s="17"/>
      <c r="D16" s="18"/>
      <c r="F16" t="s">
        <v>112</v>
      </c>
    </row>
    <row r="17" spans="1:12">
      <c r="C17" s="17"/>
      <c r="D17" s="18"/>
    </row>
    <row r="18" spans="1:12">
      <c r="C18" s="19"/>
      <c r="D18" s="14"/>
    </row>
    <row r="19" spans="1:12">
      <c r="C19" s="24"/>
      <c r="D19" s="16"/>
      <c r="I19" t="s">
        <v>113</v>
      </c>
      <c r="J19" s="20"/>
      <c r="K19" s="20"/>
      <c r="L19" s="21"/>
    </row>
    <row r="20" spans="1:12">
      <c r="C20" s="22"/>
      <c r="D20" s="18"/>
      <c r="J20" s="22"/>
      <c r="K20" s="22"/>
      <c r="L20" s="23"/>
    </row>
    <row r="22" spans="1:12">
      <c r="A22">
        <f ca="1">VLOOKUP(B22,pp,2)</f>
        <v>30</v>
      </c>
      <c r="B22">
        <v>3</v>
      </c>
      <c r="C22" t="s">
        <v>115</v>
      </c>
      <c r="D22" t="str">
        <f ca="1">VLOOKUP(A22,pt,2)</f>
        <v>全部で 28 ㎡の畑があります。</v>
      </c>
    </row>
    <row r="23" spans="1:12">
      <c r="D23" t="str">
        <f ca="1">VLOOKUP(A22,pt,3)</f>
        <v>一時間 7 ㎡ずつ耕すと、何時間かかりますか。</v>
      </c>
    </row>
    <row r="25" spans="1:12">
      <c r="C25" s="17"/>
      <c r="D25" s="18"/>
      <c r="F25" t="s">
        <v>112</v>
      </c>
    </row>
    <row r="26" spans="1:12">
      <c r="C26" s="17"/>
      <c r="D26" s="18"/>
    </row>
    <row r="27" spans="1:12">
      <c r="C27" s="19"/>
      <c r="D27" s="14"/>
    </row>
    <row r="28" spans="1:12">
      <c r="C28" s="24"/>
      <c r="D28" s="16"/>
      <c r="I28" t="s">
        <v>113</v>
      </c>
      <c r="J28" s="20"/>
      <c r="K28" s="20"/>
      <c r="L28" s="21"/>
    </row>
    <row r="29" spans="1:12">
      <c r="C29" s="22"/>
      <c r="D29" s="18"/>
      <c r="J29" s="22"/>
      <c r="K29" s="22"/>
      <c r="L29" s="23"/>
    </row>
    <row r="31" spans="1:12">
      <c r="A31">
        <f ca="1">VLOOKUP(B31,pp,2)</f>
        <v>17</v>
      </c>
      <c r="B31">
        <v>4</v>
      </c>
      <c r="C31" t="s">
        <v>115</v>
      </c>
      <c r="D31" t="str">
        <f ca="1">VLOOKUP(A31,pt,2)</f>
        <v>全部で 58 枚の色紙があります。</v>
      </c>
    </row>
    <row r="32" spans="1:12">
      <c r="D32" t="str">
        <f ca="1">VLOOKUP(A31,pt,3)</f>
        <v>同じ枚数を 29 人に配ると、１人何枚になりますか。</v>
      </c>
    </row>
    <row r="34" spans="1:12">
      <c r="B34">
        <v>5</v>
      </c>
      <c r="C34" s="17"/>
      <c r="D34" s="18"/>
      <c r="F34" t="s">
        <v>112</v>
      </c>
    </row>
    <row r="35" spans="1:12">
      <c r="C35" s="17"/>
      <c r="D35" s="18"/>
    </row>
    <row r="36" spans="1:12">
      <c r="C36" s="19"/>
      <c r="D36" s="14"/>
    </row>
    <row r="37" spans="1:12">
      <c r="C37" s="24"/>
      <c r="D37" s="16"/>
      <c r="I37" t="s">
        <v>113</v>
      </c>
      <c r="J37" s="20"/>
      <c r="K37" s="20"/>
      <c r="L37" s="21"/>
    </row>
    <row r="38" spans="1:12">
      <c r="C38" s="22"/>
      <c r="D38" s="18"/>
      <c r="J38" s="22"/>
      <c r="K38" s="22"/>
      <c r="L38" s="23"/>
    </row>
    <row r="40" spans="1:12">
      <c r="A40">
        <f ca="1">VLOOKUP(B40,pp,2)</f>
        <v>20</v>
      </c>
      <c r="B40">
        <v>5</v>
      </c>
      <c r="C40" t="s">
        <v>115</v>
      </c>
      <c r="D40" t="str">
        <f ca="1">VLOOKUP(A40,pt,2)</f>
        <v>全部で 20 km進みます。</v>
      </c>
    </row>
    <row r="41" spans="1:12">
      <c r="D41" t="str">
        <f ca="1">VLOOKUP(A40,pt,3)</f>
        <v>同じ速度で進んで 4 時間で到着するには、一時間に何km進みますか。</v>
      </c>
    </row>
    <row r="43" spans="1:12">
      <c r="C43" s="17"/>
      <c r="D43" s="18"/>
      <c r="F43" t="s">
        <v>112</v>
      </c>
    </row>
    <row r="44" spans="1:12">
      <c r="C44" s="17"/>
      <c r="D44" s="18"/>
    </row>
    <row r="45" spans="1:12">
      <c r="C45" s="19"/>
      <c r="D45" s="14"/>
    </row>
    <row r="46" spans="1:12">
      <c r="C46" s="24"/>
      <c r="D46" s="16"/>
      <c r="I46" t="s">
        <v>113</v>
      </c>
      <c r="J46" s="20"/>
      <c r="K46" s="20"/>
      <c r="L46" s="21"/>
    </row>
    <row r="47" spans="1:12">
      <c r="C47" s="22"/>
      <c r="D47" s="18"/>
      <c r="J47" s="22"/>
      <c r="K47" s="22"/>
      <c r="L47" s="23"/>
    </row>
    <row r="49" spans="1:12">
      <c r="A49">
        <f ca="1">VLOOKUP(B49,pp,2)</f>
        <v>10</v>
      </c>
      <c r="B49">
        <v>6</v>
      </c>
      <c r="C49" t="s">
        <v>115</v>
      </c>
      <c r="D49" t="str">
        <f ca="1">VLOOKUP(A49,pt,2)</f>
        <v>一袋に 2 kgのお米が入っています。</v>
      </c>
    </row>
    <row r="50" spans="1:12">
      <c r="D50" t="str">
        <f ca="1">VLOOKUP(A49,pt,3)</f>
        <v xml:space="preserve"> 42 袋あると、お米は全部で何kgになりますか。</v>
      </c>
    </row>
    <row r="52" spans="1:12">
      <c r="C52" s="17"/>
      <c r="D52" s="18"/>
      <c r="F52" t="s">
        <v>112</v>
      </c>
    </row>
    <row r="53" spans="1:12">
      <c r="C53" s="17"/>
      <c r="D53" s="18"/>
    </row>
    <row r="54" spans="1:12">
      <c r="C54" s="19"/>
      <c r="D54" s="14"/>
    </row>
    <row r="55" spans="1:12">
      <c r="C55" s="24"/>
      <c r="D55" s="16"/>
      <c r="I55" t="s">
        <v>113</v>
      </c>
      <c r="J55" s="20"/>
      <c r="K55" s="20"/>
      <c r="L55" s="21"/>
    </row>
    <row r="56" spans="1:12">
      <c r="C56" s="22"/>
      <c r="D56" s="18"/>
      <c r="J56" s="22"/>
      <c r="K56" s="22"/>
      <c r="L56" s="23"/>
    </row>
    <row r="57" spans="1:12" ht="17.25">
      <c r="D57" s="34" t="s">
        <v>124</v>
      </c>
      <c r="E57" s="34"/>
      <c r="F57" s="34"/>
      <c r="G57" s="34"/>
      <c r="H57" s="34"/>
    </row>
    <row r="58" spans="1:12">
      <c r="C58" s="22"/>
      <c r="D58" s="22"/>
      <c r="J58" s="22"/>
      <c r="K58" s="22"/>
      <c r="L58" s="23"/>
    </row>
    <row r="59" spans="1:12" ht="13.5" customHeight="1">
      <c r="A59">
        <f ca="1">VLOOKUP(B59,pp,2)</f>
        <v>1</v>
      </c>
      <c r="B59">
        <v>1</v>
      </c>
      <c r="C59" t="s">
        <v>115</v>
      </c>
      <c r="D59" t="str">
        <f ca="1">VLOOKUP(A59,pt,2)</f>
        <v>一袋に 4 個のアメが入っています。</v>
      </c>
    </row>
    <row r="60" spans="1:12" ht="13.5" customHeight="1">
      <c r="D60" t="str">
        <f ca="1">VLOOKUP(A59,pt,3)</f>
        <v xml:space="preserve"> 11 袋あると、アメは全部で何個ですか。</v>
      </c>
    </row>
    <row r="61" spans="1:12" ht="13.5" customHeight="1"/>
    <row r="62" spans="1:12" ht="13.5" customHeight="1">
      <c r="C62" s="40" t="str">
        <f ca="1">VLOOKUP(A59,pt,5)</f>
        <v>4</v>
      </c>
      <c r="D62" s="36" t="str">
        <f ca="1">VLOOKUP(A59,pt,7)</f>
        <v/>
      </c>
      <c r="F62" t="s">
        <v>112</v>
      </c>
      <c r="G62" s="37" t="str">
        <f ca="1">VLOOKUP(A59,pt,8)</f>
        <v>4×11＝44</v>
      </c>
    </row>
    <row r="63" spans="1:12" ht="13.5" customHeight="1">
      <c r="C63" s="40"/>
      <c r="D63" s="36"/>
      <c r="G63" s="37"/>
    </row>
    <row r="64" spans="1:12" ht="13.5" customHeight="1">
      <c r="C64" s="41"/>
      <c r="D64" s="42"/>
      <c r="J64" s="38" t="str">
        <f ca="1">VLOOKUP(A59,pt,9)</f>
        <v>44 個</v>
      </c>
      <c r="K64" s="38"/>
      <c r="L64" s="38"/>
    </row>
    <row r="65" spans="1:12" ht="13.5" customHeight="1">
      <c r="C65" s="25"/>
      <c r="D65" s="35" t="str">
        <f ca="1">VLOOKUP(A59,pt,6)</f>
        <v>11</v>
      </c>
      <c r="I65" t="s">
        <v>113</v>
      </c>
      <c r="J65" s="39"/>
      <c r="K65" s="39"/>
      <c r="L65" s="39"/>
    </row>
    <row r="66" spans="1:12" ht="13.5" customHeight="1">
      <c r="C66" s="26"/>
      <c r="D66" s="36"/>
      <c r="J66" s="27"/>
      <c r="K66" s="27"/>
      <c r="L66" s="27"/>
    </row>
    <row r="67" spans="1:12" ht="13.5" customHeight="1">
      <c r="A67">
        <f ca="1">VLOOKUP(B67,pp,2)</f>
        <v>33</v>
      </c>
      <c r="B67">
        <v>2</v>
      </c>
      <c r="C67" t="s">
        <v>115</v>
      </c>
      <c r="D67" t="str">
        <f ca="1">VLOOKUP(A67,pt,2)</f>
        <v>全部で 75 冊の本があります。</v>
      </c>
      <c r="J67" s="27"/>
      <c r="K67" s="27"/>
      <c r="L67" s="27"/>
    </row>
    <row r="68" spans="1:12" ht="13.5" customHeight="1">
      <c r="D68" t="str">
        <f ca="1">VLOOKUP(A67,pt,3)</f>
        <v>一箱に 3 冊ずつ入れると、何箱になりますか。</v>
      </c>
      <c r="J68" s="27"/>
      <c r="K68" s="27"/>
      <c r="L68" s="27"/>
    </row>
    <row r="69" spans="1:12" ht="13.5" customHeight="1">
      <c r="J69" s="27"/>
      <c r="K69" s="27"/>
      <c r="L69" s="27"/>
    </row>
    <row r="70" spans="1:12" ht="13.5" customHeight="1">
      <c r="C70" s="40" t="str">
        <f ca="1">VLOOKUP(A67,pt,5)</f>
        <v>3</v>
      </c>
      <c r="D70" s="36" t="str">
        <f ca="1">VLOOKUP(A67,pt,7)</f>
        <v>75</v>
      </c>
      <c r="F70" t="s">
        <v>112</v>
      </c>
      <c r="G70" s="37" t="str">
        <f ca="1">VLOOKUP(A67,pt,8)</f>
        <v>75÷3＝25</v>
      </c>
      <c r="J70" s="27"/>
      <c r="K70" s="27"/>
      <c r="L70" s="27"/>
    </row>
    <row r="71" spans="1:12" ht="13.5" customHeight="1">
      <c r="C71" s="40"/>
      <c r="D71" s="36"/>
      <c r="G71" s="37"/>
      <c r="J71" s="27"/>
      <c r="K71" s="27"/>
      <c r="L71" s="27"/>
    </row>
    <row r="72" spans="1:12" ht="13.5" customHeight="1">
      <c r="C72" s="41"/>
      <c r="D72" s="42"/>
      <c r="J72" s="38" t="str">
        <f ca="1">VLOOKUP(A67,pt,9)</f>
        <v>25 箱</v>
      </c>
      <c r="K72" s="38"/>
      <c r="L72" s="38"/>
    </row>
    <row r="73" spans="1:12" ht="13.5" customHeight="1">
      <c r="C73" s="25"/>
      <c r="D73" s="35" t="str">
        <f ca="1">VLOOKUP(A67,pt,6)</f>
        <v/>
      </c>
      <c r="I73" t="s">
        <v>113</v>
      </c>
      <c r="J73" s="39"/>
      <c r="K73" s="39"/>
      <c r="L73" s="39"/>
    </row>
    <row r="74" spans="1:12" ht="13.5" customHeight="1">
      <c r="C74" s="26"/>
      <c r="D74" s="36"/>
      <c r="J74" s="27"/>
      <c r="K74" s="27"/>
      <c r="L74" s="27"/>
    </row>
    <row r="75" spans="1:12" ht="13.5" customHeight="1">
      <c r="J75" s="27"/>
      <c r="K75" s="27"/>
      <c r="L75" s="27"/>
    </row>
    <row r="76" spans="1:12" ht="13.5" customHeight="1">
      <c r="A76">
        <f ca="1">VLOOKUP(B76,pp,2)</f>
        <v>30</v>
      </c>
      <c r="B76">
        <v>3</v>
      </c>
      <c r="C76" t="s">
        <v>115</v>
      </c>
      <c r="D76" t="str">
        <f ca="1">VLOOKUP(A76,pt,2)</f>
        <v>全部で 28 ㎡の畑があります。</v>
      </c>
      <c r="J76" s="27"/>
      <c r="K76" s="27"/>
      <c r="L76" s="27"/>
    </row>
    <row r="77" spans="1:12" ht="13.5" customHeight="1">
      <c r="D77" t="str">
        <f ca="1">VLOOKUP(A76,pt,3)</f>
        <v>一時間 7 ㎡ずつ耕すと、何時間かかりますか。</v>
      </c>
      <c r="J77" s="27"/>
      <c r="K77" s="27"/>
      <c r="L77" s="27"/>
    </row>
    <row r="78" spans="1:12" ht="13.5" customHeight="1">
      <c r="J78" s="27"/>
      <c r="K78" s="27"/>
      <c r="L78" s="27"/>
    </row>
    <row r="79" spans="1:12" ht="13.5" customHeight="1">
      <c r="C79" s="40" t="str">
        <f ca="1">VLOOKUP(A76,pt,5)</f>
        <v>7</v>
      </c>
      <c r="D79" s="36" t="str">
        <f ca="1">VLOOKUP(A76,pt,7)</f>
        <v>28</v>
      </c>
      <c r="F79" t="s">
        <v>112</v>
      </c>
      <c r="G79" s="37" t="str">
        <f ca="1">VLOOKUP(A76,pt,8)</f>
        <v>28÷7＝4</v>
      </c>
      <c r="J79" s="27"/>
      <c r="K79" s="27"/>
      <c r="L79" s="27"/>
    </row>
    <row r="80" spans="1:12" ht="13.5" customHeight="1">
      <c r="C80" s="40"/>
      <c r="D80" s="36"/>
      <c r="G80" s="37"/>
      <c r="J80" s="27"/>
      <c r="K80" s="27"/>
      <c r="L80" s="27"/>
    </row>
    <row r="81" spans="1:12" ht="13.5" customHeight="1">
      <c r="C81" s="41"/>
      <c r="D81" s="42"/>
      <c r="J81" s="38" t="str">
        <f ca="1">VLOOKUP(A76,pt,9)</f>
        <v>4 時間</v>
      </c>
      <c r="K81" s="38"/>
      <c r="L81" s="38"/>
    </row>
    <row r="82" spans="1:12" ht="13.5" customHeight="1">
      <c r="C82" s="25"/>
      <c r="D82" s="35" t="str">
        <f ca="1">VLOOKUP(A76,pt,6)</f>
        <v/>
      </c>
      <c r="I82" t="s">
        <v>113</v>
      </c>
      <c r="J82" s="39"/>
      <c r="K82" s="39"/>
      <c r="L82" s="39"/>
    </row>
    <row r="83" spans="1:12" ht="13.5" customHeight="1">
      <c r="C83" s="26"/>
      <c r="D83" s="36"/>
      <c r="J83" s="27"/>
      <c r="K83" s="27"/>
      <c r="L83" s="27"/>
    </row>
    <row r="84" spans="1:12" ht="13.5" customHeight="1">
      <c r="J84" s="27"/>
      <c r="K84" s="27"/>
      <c r="L84" s="27"/>
    </row>
    <row r="85" spans="1:12" ht="13.5" customHeight="1">
      <c r="A85">
        <f ca="1">VLOOKUP(B85,pp,2)</f>
        <v>17</v>
      </c>
      <c r="B85">
        <v>4</v>
      </c>
      <c r="C85" t="s">
        <v>115</v>
      </c>
      <c r="D85" t="str">
        <f ca="1">VLOOKUP(A85,pt,2)</f>
        <v>全部で 58 枚の色紙があります。</v>
      </c>
      <c r="J85" s="27"/>
      <c r="K85" s="27"/>
      <c r="L85" s="27"/>
    </row>
    <row r="86" spans="1:12" ht="13.5" customHeight="1">
      <c r="D86" t="str">
        <f ca="1">VLOOKUP(A85,pt,3)</f>
        <v>同じ枚数を 29 人に配ると、１人何枚になりますか。</v>
      </c>
      <c r="J86" s="27"/>
      <c r="K86" s="27"/>
      <c r="L86" s="27"/>
    </row>
    <row r="87" spans="1:12" ht="13.5" customHeight="1">
      <c r="J87" s="27"/>
      <c r="K87" s="27"/>
      <c r="L87" s="27"/>
    </row>
    <row r="88" spans="1:12" ht="13.5" customHeight="1">
      <c r="C88" s="40" t="str">
        <f ca="1">VLOOKUP(A85,pt,5)</f>
        <v/>
      </c>
      <c r="D88" s="36" t="str">
        <f ca="1">VLOOKUP(A85,pt,7)</f>
        <v>58</v>
      </c>
      <c r="F88" t="s">
        <v>112</v>
      </c>
      <c r="G88" s="37" t="str">
        <f ca="1">VLOOKUP(A85,pt,8)</f>
        <v>58÷29＝2</v>
      </c>
      <c r="J88" s="27"/>
      <c r="K88" s="27"/>
      <c r="L88" s="27"/>
    </row>
    <row r="89" spans="1:12" ht="13.5" customHeight="1">
      <c r="C89" s="40"/>
      <c r="D89" s="36"/>
      <c r="G89" s="37"/>
      <c r="J89" s="27"/>
      <c r="K89" s="27"/>
      <c r="L89" s="27"/>
    </row>
    <row r="90" spans="1:12" ht="13.5" customHeight="1">
      <c r="C90" s="41"/>
      <c r="D90" s="42"/>
      <c r="J90" s="38" t="str">
        <f ca="1">VLOOKUP(A85,pt,9)</f>
        <v>2 枚</v>
      </c>
      <c r="K90" s="38"/>
      <c r="L90" s="38"/>
    </row>
    <row r="91" spans="1:12" ht="13.5" customHeight="1">
      <c r="C91" s="25"/>
      <c r="D91" s="35" t="str">
        <f ca="1">VLOOKUP(A85,pt,6)</f>
        <v>29</v>
      </c>
      <c r="I91" t="s">
        <v>113</v>
      </c>
      <c r="J91" s="39"/>
      <c r="K91" s="39"/>
      <c r="L91" s="39"/>
    </row>
    <row r="92" spans="1:12" ht="13.5" customHeight="1">
      <c r="C92" s="26"/>
      <c r="D92" s="36"/>
      <c r="J92" s="27"/>
      <c r="K92" s="27"/>
      <c r="L92" s="27"/>
    </row>
    <row r="93" spans="1:12" ht="13.5" customHeight="1">
      <c r="J93" s="27"/>
      <c r="K93" s="27"/>
      <c r="L93" s="27"/>
    </row>
    <row r="94" spans="1:12" ht="13.5" customHeight="1">
      <c r="A94">
        <f ca="1">VLOOKUP(B94,pp,2)</f>
        <v>20</v>
      </c>
      <c r="B94">
        <v>5</v>
      </c>
      <c r="C94" t="s">
        <v>115</v>
      </c>
      <c r="D94" t="str">
        <f ca="1">VLOOKUP(A94,pt,2)</f>
        <v>全部で 20 km進みます。</v>
      </c>
      <c r="J94" s="27"/>
      <c r="K94" s="27"/>
      <c r="L94" s="27"/>
    </row>
    <row r="95" spans="1:12" ht="13.5" customHeight="1">
      <c r="D95" t="str">
        <f ca="1">VLOOKUP(A94,pt,3)</f>
        <v>同じ速度で進んで 4 時間で到着するには、一時間に何km進みますか。</v>
      </c>
      <c r="J95" s="27"/>
      <c r="K95" s="27"/>
      <c r="L95" s="27"/>
    </row>
    <row r="96" spans="1:12" ht="13.5" customHeight="1">
      <c r="J96" s="27"/>
      <c r="K96" s="27"/>
      <c r="L96" s="27"/>
    </row>
    <row r="97" spans="1:12" ht="13.5" customHeight="1">
      <c r="C97" s="40" t="str">
        <f ca="1">VLOOKUP(A94,pt,5)</f>
        <v/>
      </c>
      <c r="D97" s="36" t="str">
        <f ca="1">VLOOKUP(A94,pt,7)</f>
        <v>20</v>
      </c>
      <c r="F97" t="s">
        <v>112</v>
      </c>
      <c r="G97" s="37" t="str">
        <f ca="1">VLOOKUP(A94,pt,8)</f>
        <v>20÷4＝5</v>
      </c>
      <c r="J97" s="27"/>
      <c r="K97" s="27"/>
      <c r="L97" s="27"/>
    </row>
    <row r="98" spans="1:12" ht="13.5" customHeight="1">
      <c r="C98" s="40"/>
      <c r="D98" s="36"/>
      <c r="G98" s="37"/>
      <c r="J98" s="27"/>
      <c r="K98" s="27"/>
      <c r="L98" s="27"/>
    </row>
    <row r="99" spans="1:12" ht="13.5" customHeight="1">
      <c r="C99" s="41"/>
      <c r="D99" s="42"/>
      <c r="J99" s="38" t="str">
        <f ca="1">VLOOKUP(A94,pt,9)</f>
        <v>5 km</v>
      </c>
      <c r="K99" s="38"/>
      <c r="L99" s="38"/>
    </row>
    <row r="100" spans="1:12" ht="13.5" customHeight="1">
      <c r="C100" s="25"/>
      <c r="D100" s="35" t="str">
        <f ca="1">VLOOKUP(A94,pt,6)</f>
        <v>4</v>
      </c>
      <c r="I100" t="s">
        <v>113</v>
      </c>
      <c r="J100" s="39"/>
      <c r="K100" s="39"/>
      <c r="L100" s="39"/>
    </row>
    <row r="101" spans="1:12" ht="13.5" customHeight="1">
      <c r="C101" s="26"/>
      <c r="D101" s="36"/>
      <c r="J101" s="27"/>
      <c r="K101" s="27"/>
      <c r="L101" s="27"/>
    </row>
    <row r="102" spans="1:12" ht="13.5" customHeight="1">
      <c r="J102" s="27"/>
      <c r="K102" s="27"/>
      <c r="L102" s="27"/>
    </row>
    <row r="103" spans="1:12" ht="13.5" customHeight="1">
      <c r="A103">
        <f ca="1">VLOOKUP(B103,pp,2)</f>
        <v>10</v>
      </c>
      <c r="B103">
        <v>6</v>
      </c>
      <c r="C103" t="s">
        <v>115</v>
      </c>
      <c r="D103" t="str">
        <f ca="1">VLOOKUP(A103,pt,2)</f>
        <v>一袋に 2 kgのお米が入っています。</v>
      </c>
      <c r="J103" s="27"/>
      <c r="K103" s="27"/>
      <c r="L103" s="27"/>
    </row>
    <row r="104" spans="1:12" ht="13.5" customHeight="1">
      <c r="D104" t="str">
        <f ca="1">VLOOKUP(A103,pt,3)</f>
        <v xml:space="preserve"> 42 袋あると、お米は全部で何kgになりますか。</v>
      </c>
      <c r="J104" s="27"/>
      <c r="K104" s="27"/>
      <c r="L104" s="27"/>
    </row>
    <row r="105" spans="1:12" ht="13.5" customHeight="1">
      <c r="J105" s="27"/>
      <c r="K105" s="27"/>
      <c r="L105" s="27"/>
    </row>
    <row r="106" spans="1:12" ht="13.5" customHeight="1">
      <c r="C106" s="40" t="str">
        <f ca="1">VLOOKUP(A103,pt,5)</f>
        <v>2</v>
      </c>
      <c r="D106" s="36" t="str">
        <f ca="1">VLOOKUP(A103,pt,7)</f>
        <v/>
      </c>
      <c r="F106" t="s">
        <v>112</v>
      </c>
      <c r="G106" s="37" t="str">
        <f ca="1">VLOOKUP(A103,pt,8)</f>
        <v>2×42＝84</v>
      </c>
      <c r="J106" s="27"/>
      <c r="K106" s="27"/>
      <c r="L106" s="27"/>
    </row>
    <row r="107" spans="1:12" ht="13.5" customHeight="1">
      <c r="C107" s="40"/>
      <c r="D107" s="36"/>
      <c r="G107" s="37"/>
      <c r="J107" s="27"/>
      <c r="K107" s="27"/>
      <c r="L107" s="27"/>
    </row>
    <row r="108" spans="1:12" ht="13.5" customHeight="1">
      <c r="C108" s="41"/>
      <c r="D108" s="42"/>
      <c r="J108" s="38" t="str">
        <f ca="1">VLOOKUP(A103,pt,9)</f>
        <v>84 kg</v>
      </c>
      <c r="K108" s="38"/>
      <c r="L108" s="38"/>
    </row>
    <row r="109" spans="1:12" ht="13.5" customHeight="1">
      <c r="C109" s="25"/>
      <c r="D109" s="35" t="str">
        <f ca="1">VLOOKUP(A103,pt,6)</f>
        <v>42</v>
      </c>
      <c r="I109" t="s">
        <v>113</v>
      </c>
      <c r="J109" s="39"/>
      <c r="K109" s="39"/>
      <c r="L109" s="39"/>
    </row>
    <row r="110" spans="1:12" ht="13.5" customHeight="1">
      <c r="C110" s="26"/>
      <c r="D110" s="36"/>
      <c r="J110" s="27"/>
      <c r="K110" s="27"/>
      <c r="L110" s="27"/>
    </row>
  </sheetData>
  <mergeCells count="36">
    <mergeCell ref="O1:Q3"/>
    <mergeCell ref="C106:C108"/>
    <mergeCell ref="D106:D108"/>
    <mergeCell ref="G106:G107"/>
    <mergeCell ref="J108:L109"/>
    <mergeCell ref="D109:D110"/>
    <mergeCell ref="C88:C90"/>
    <mergeCell ref="D88:D90"/>
    <mergeCell ref="G88:G89"/>
    <mergeCell ref="J90:L91"/>
    <mergeCell ref="D91:D92"/>
    <mergeCell ref="C97:C99"/>
    <mergeCell ref="D97:D99"/>
    <mergeCell ref="G97:G98"/>
    <mergeCell ref="J99:L100"/>
    <mergeCell ref="D100:D101"/>
    <mergeCell ref="C70:C72"/>
    <mergeCell ref="D70:D72"/>
    <mergeCell ref="G70:G71"/>
    <mergeCell ref="J72:L73"/>
    <mergeCell ref="D73:D74"/>
    <mergeCell ref="C79:C81"/>
    <mergeCell ref="D79:D81"/>
    <mergeCell ref="G79:G80"/>
    <mergeCell ref="J81:L82"/>
    <mergeCell ref="D82:D83"/>
    <mergeCell ref="D2:H2"/>
    <mergeCell ref="C3:G3"/>
    <mergeCell ref="J3:K3"/>
    <mergeCell ref="J4:K4"/>
    <mergeCell ref="D57:H57"/>
    <mergeCell ref="C62:C64"/>
    <mergeCell ref="D62:D64"/>
    <mergeCell ref="G62:G63"/>
    <mergeCell ref="J64:L65"/>
    <mergeCell ref="D65:D66"/>
  </mergeCells>
  <phoneticPr fontId="1"/>
  <pageMargins left="0.28000000000000003" right="0.32" top="0.23" bottom="0.24" header="0.17" footer="0.2"/>
  <pageSetup paperSize="13" orientation="portrait" horizontalDpi="4294967293" verticalDpi="0" r:id="rId1"/>
  <rowBreaks count="1" manualBreakCount="1">
    <brk id="5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d</vt:lpstr>
      <vt:lpstr>p1</vt:lpstr>
      <vt:lpstr>p2</vt:lpstr>
      <vt:lpstr>p3</vt:lpstr>
      <vt:lpstr>p4</vt:lpstr>
      <vt:lpstr>p5</vt:lpstr>
      <vt:lpstr>nt</vt:lpstr>
      <vt:lpstr>pn</vt:lpstr>
      <vt:lpstr>po</vt:lpstr>
      <vt:lpstr>pp</vt:lpstr>
      <vt:lpstr>'p1'!Print_Area</vt:lpstr>
      <vt:lpstr>'p2'!Print_Area</vt:lpstr>
      <vt:lpstr>'p3'!Print_Area</vt:lpstr>
      <vt:lpstr>'p4'!Print_Area</vt:lpstr>
      <vt:lpstr>'p5'!Print_Area</vt:lpstr>
      <vt:lpstr>pt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2016-01-28T08:23:55Z</cp:lastPrinted>
  <dcterms:created xsi:type="dcterms:W3CDTF">2016-01-27T04:55:00Z</dcterms:created>
  <dcterms:modified xsi:type="dcterms:W3CDTF">2016-01-28T08:24:46Z</dcterms:modified>
</cp:coreProperties>
</file>